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RABAJO KARINA\BOLETINES\3.- BOLETINES SEGMENTACION MAYO 2015\13. BOLETINES FINANCIEROS\2017\DICIMEBRE DE 2017\"/>
    </mc:Choice>
  </mc:AlternateContent>
  <bookViews>
    <workbookView xWindow="0" yWindow="0" windowWidth="20490" windowHeight="7760" tabRatio="625" activeTab="1"/>
  </bookViews>
  <sheets>
    <sheet name="Índice" sheetId="1" r:id="rId1"/>
    <sheet name="Introducción" sheetId="2" r:id="rId2"/>
    <sheet name="Balance Financiero_SFPS" sheetId="4" r:id="rId3"/>
    <sheet name="Indicadores Financieros" sheetId="3" r:id="rId4"/>
  </sheets>
  <externalReferences>
    <externalReference r:id="rId5"/>
  </externalReferences>
  <definedNames>
    <definedName name="_xlnm.Print_Area" localSheetId="3">'Indicadores Financieros'!$A$11:$G$53</definedName>
    <definedName name="_xlnm.Print_Titles" localSheetId="3">'Indicadores Financieros'!$6:$11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5" i="3" l="1"/>
  <c r="B22" i="3"/>
  <c r="E15" i="3"/>
  <c r="B14" i="3"/>
  <c r="H367" i="4"/>
  <c r="H366" i="4"/>
  <c r="H365" i="4"/>
  <c r="H364" i="4"/>
  <c r="H363" i="4"/>
  <c r="H362" i="4"/>
  <c r="H361" i="4"/>
  <c r="H360" i="4"/>
  <c r="H359" i="4"/>
  <c r="H358" i="4"/>
  <c r="H357" i="4"/>
  <c r="H356" i="4"/>
  <c r="H355" i="4"/>
  <c r="H354" i="4"/>
  <c r="H353" i="4"/>
  <c r="H352" i="4"/>
  <c r="H351" i="4"/>
  <c r="H350" i="4"/>
  <c r="H349" i="4"/>
  <c r="H348" i="4"/>
  <c r="H347" i="4"/>
  <c r="H346" i="4"/>
  <c r="H345" i="4"/>
  <c r="H344" i="4"/>
  <c r="H343" i="4"/>
  <c r="H342" i="4"/>
  <c r="H341" i="4"/>
  <c r="H340" i="4"/>
  <c r="H339" i="4"/>
  <c r="H338" i="4"/>
  <c r="H337" i="4"/>
  <c r="H336" i="4"/>
  <c r="H335" i="4"/>
  <c r="H334" i="4"/>
  <c r="H333" i="4"/>
  <c r="H332" i="4"/>
  <c r="H331" i="4"/>
  <c r="H330" i="4"/>
  <c r="H329" i="4"/>
  <c r="H328" i="4"/>
  <c r="H327" i="4"/>
  <c r="H326" i="4"/>
  <c r="H325" i="4"/>
  <c r="H324" i="4"/>
  <c r="H323" i="4"/>
  <c r="H322" i="4"/>
  <c r="H321" i="4"/>
  <c r="H320" i="4"/>
  <c r="H319" i="4"/>
  <c r="H318" i="4"/>
  <c r="H317" i="4"/>
  <c r="H316" i="4"/>
  <c r="H315" i="4"/>
  <c r="H314" i="4"/>
  <c r="H313" i="4"/>
  <c r="H312" i="4"/>
  <c r="H311" i="4"/>
  <c r="H310" i="4"/>
  <c r="H309" i="4"/>
  <c r="H308" i="4"/>
  <c r="H307" i="4"/>
  <c r="H306" i="4"/>
  <c r="H305" i="4"/>
  <c r="H304" i="4"/>
  <c r="H303" i="4"/>
  <c r="H302" i="4"/>
  <c r="H301" i="4"/>
  <c r="H300" i="4"/>
  <c r="H299" i="4"/>
  <c r="H298" i="4"/>
  <c r="H297" i="4"/>
  <c r="H296" i="4"/>
  <c r="H295" i="4"/>
  <c r="H294" i="4"/>
  <c r="H293" i="4"/>
  <c r="H292" i="4"/>
  <c r="H291" i="4"/>
  <c r="H290" i="4"/>
  <c r="H289" i="4"/>
  <c r="H288" i="4"/>
  <c r="H287" i="4"/>
  <c r="H286" i="4"/>
  <c r="H285" i="4"/>
  <c r="H284" i="4"/>
  <c r="H283" i="4"/>
  <c r="H282" i="4"/>
  <c r="H281" i="4"/>
  <c r="H280" i="4"/>
  <c r="H279" i="4"/>
  <c r="H278" i="4"/>
  <c r="H277" i="4"/>
  <c r="H276" i="4"/>
  <c r="H275" i="4"/>
  <c r="H274" i="4"/>
  <c r="H273" i="4"/>
  <c r="H272" i="4"/>
  <c r="H271" i="4"/>
  <c r="H270" i="4"/>
  <c r="H269" i="4"/>
  <c r="H268" i="4"/>
  <c r="H267" i="4"/>
  <c r="H266" i="4"/>
  <c r="H265" i="4"/>
  <c r="H264" i="4"/>
  <c r="H263" i="4"/>
  <c r="H262" i="4"/>
  <c r="H261" i="4"/>
  <c r="H260" i="4"/>
  <c r="H259" i="4"/>
  <c r="H258" i="4"/>
  <c r="H257" i="4"/>
  <c r="H256" i="4"/>
  <c r="H255" i="4"/>
  <c r="H254" i="4"/>
  <c r="H253" i="4"/>
  <c r="H252" i="4"/>
  <c r="H251" i="4"/>
  <c r="H250" i="4"/>
  <c r="H249" i="4"/>
  <c r="H248" i="4"/>
  <c r="H247" i="4"/>
  <c r="H246" i="4"/>
  <c r="H245" i="4"/>
  <c r="H244" i="4"/>
  <c r="H243" i="4"/>
  <c r="H242" i="4"/>
  <c r="H241" i="4"/>
  <c r="H240" i="4"/>
  <c r="H239" i="4"/>
  <c r="H238" i="4"/>
  <c r="H237" i="4"/>
  <c r="H236" i="4"/>
  <c r="H235" i="4"/>
  <c r="H234" i="4"/>
  <c r="H233" i="4"/>
  <c r="H232" i="4"/>
  <c r="H231" i="4"/>
  <c r="H230" i="4"/>
  <c r="H229" i="4"/>
  <c r="H228" i="4"/>
  <c r="H227" i="4"/>
  <c r="H226" i="4"/>
  <c r="H225" i="4"/>
  <c r="H224" i="4"/>
  <c r="H223" i="4"/>
  <c r="H222" i="4"/>
  <c r="H221" i="4"/>
  <c r="H220" i="4"/>
  <c r="H219" i="4"/>
  <c r="H218" i="4"/>
  <c r="H217" i="4"/>
  <c r="H216" i="4"/>
  <c r="H215" i="4"/>
  <c r="H214" i="4"/>
  <c r="H213" i="4"/>
  <c r="H212" i="4"/>
  <c r="H211" i="4"/>
  <c r="H210" i="4"/>
  <c r="H209" i="4"/>
  <c r="H208" i="4"/>
  <c r="H207" i="4"/>
  <c r="H206" i="4"/>
  <c r="H205" i="4"/>
  <c r="H204" i="4"/>
  <c r="H203" i="4"/>
  <c r="H202" i="4"/>
  <c r="H201" i="4"/>
  <c r="H200" i="4"/>
  <c r="H199" i="4"/>
  <c r="H198" i="4"/>
  <c r="H197" i="4"/>
  <c r="H196" i="4"/>
  <c r="H195" i="4"/>
  <c r="H194" i="4"/>
  <c r="H193" i="4"/>
  <c r="H192" i="4"/>
  <c r="H191" i="4"/>
  <c r="H190" i="4"/>
  <c r="H189" i="4"/>
  <c r="H188" i="4"/>
  <c r="H187" i="4"/>
  <c r="H186" i="4"/>
  <c r="H185" i="4"/>
  <c r="H184" i="4"/>
  <c r="H183" i="4"/>
  <c r="H182" i="4"/>
  <c r="H181" i="4"/>
  <c r="H180" i="4"/>
  <c r="H179" i="4"/>
  <c r="H178" i="4"/>
  <c r="H177" i="4"/>
  <c r="H176" i="4"/>
  <c r="H175" i="4"/>
  <c r="H174" i="4"/>
  <c r="H173" i="4"/>
  <c r="H172" i="4"/>
  <c r="H171" i="4"/>
  <c r="H170" i="4"/>
  <c r="H169" i="4"/>
  <c r="H168" i="4"/>
  <c r="H167" i="4"/>
  <c r="H166" i="4"/>
  <c r="H165" i="4"/>
  <c r="H164" i="4"/>
  <c r="H163" i="4"/>
  <c r="H162" i="4"/>
  <c r="H161" i="4"/>
  <c r="H160" i="4"/>
  <c r="H159" i="4"/>
  <c r="H158" i="4"/>
  <c r="H157" i="4"/>
  <c r="H156" i="4"/>
  <c r="H155" i="4"/>
  <c r="H154" i="4"/>
  <c r="H153" i="4"/>
  <c r="H152" i="4"/>
  <c r="H151" i="4"/>
  <c r="H150" i="4"/>
  <c r="H149" i="4"/>
  <c r="H148" i="4"/>
  <c r="H147" i="4"/>
  <c r="H146" i="4"/>
  <c r="H145" i="4"/>
  <c r="H144" i="4"/>
  <c r="H143" i="4"/>
  <c r="H142" i="4"/>
  <c r="H141" i="4"/>
  <c r="H140" i="4"/>
  <c r="H139" i="4"/>
  <c r="H138" i="4"/>
  <c r="H137" i="4"/>
  <c r="H136" i="4"/>
  <c r="H135" i="4"/>
  <c r="H134" i="4"/>
  <c r="H133" i="4"/>
  <c r="H132" i="4"/>
  <c r="H131" i="4"/>
  <c r="H130" i="4"/>
  <c r="H129" i="4"/>
  <c r="H128" i="4"/>
  <c r="H127" i="4"/>
  <c r="H126" i="4"/>
  <c r="H125" i="4"/>
  <c r="H124" i="4"/>
  <c r="H123" i="4"/>
  <c r="H122" i="4"/>
  <c r="H121" i="4"/>
  <c r="H120" i="4"/>
  <c r="H119" i="4"/>
  <c r="H118" i="4"/>
  <c r="H117" i="4"/>
  <c r="H116" i="4"/>
  <c r="H115" i="4"/>
  <c r="H114" i="4"/>
  <c r="H113" i="4"/>
  <c r="H112" i="4"/>
  <c r="H111" i="4"/>
  <c r="H110" i="4"/>
  <c r="H109" i="4"/>
  <c r="H108" i="4"/>
  <c r="H107" i="4"/>
  <c r="H106" i="4"/>
  <c r="H105" i="4"/>
  <c r="H104" i="4"/>
  <c r="H103" i="4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G367" i="4"/>
  <c r="F367" i="4"/>
  <c r="E367" i="4"/>
  <c r="D367" i="4"/>
  <c r="C367" i="4"/>
  <c r="G366" i="4"/>
  <c r="F366" i="4"/>
  <c r="E366" i="4"/>
  <c r="D366" i="4"/>
  <c r="C366" i="4"/>
  <c r="G365" i="4"/>
  <c r="F365" i="4"/>
  <c r="E365" i="4"/>
  <c r="D365" i="4"/>
  <c r="C365" i="4"/>
  <c r="G364" i="4"/>
  <c r="F364" i="4"/>
  <c r="E364" i="4"/>
  <c r="D364" i="4"/>
  <c r="C364" i="4"/>
  <c r="G363" i="4"/>
  <c r="F363" i="4"/>
  <c r="E363" i="4"/>
  <c r="D363" i="4"/>
  <c r="C363" i="4"/>
  <c r="G362" i="4"/>
  <c r="F362" i="4"/>
  <c r="E362" i="4"/>
  <c r="D362" i="4"/>
  <c r="C362" i="4"/>
  <c r="G361" i="4"/>
  <c r="F361" i="4"/>
  <c r="E361" i="4"/>
  <c r="D361" i="4"/>
  <c r="C361" i="4"/>
  <c r="G360" i="4"/>
  <c r="F360" i="4"/>
  <c r="E360" i="4"/>
  <c r="D360" i="4"/>
  <c r="C360" i="4"/>
  <c r="G359" i="4"/>
  <c r="F359" i="4"/>
  <c r="E359" i="4"/>
  <c r="D359" i="4"/>
  <c r="C359" i="4"/>
  <c r="G358" i="4"/>
  <c r="F358" i="4"/>
  <c r="E358" i="4"/>
  <c r="D358" i="4"/>
  <c r="C358" i="4"/>
  <c r="G357" i="4"/>
  <c r="F357" i="4"/>
  <c r="E357" i="4"/>
  <c r="D357" i="4"/>
  <c r="C357" i="4"/>
  <c r="G356" i="4"/>
  <c r="F356" i="4"/>
  <c r="E356" i="4"/>
  <c r="D356" i="4"/>
  <c r="C356" i="4"/>
  <c r="G355" i="4"/>
  <c r="F355" i="4"/>
  <c r="E355" i="4"/>
  <c r="D355" i="4"/>
  <c r="C355" i="4"/>
  <c r="G354" i="4"/>
  <c r="F354" i="4"/>
  <c r="E354" i="4"/>
  <c r="D354" i="4"/>
  <c r="C354" i="4"/>
  <c r="G353" i="4"/>
  <c r="F353" i="4"/>
  <c r="E353" i="4"/>
  <c r="D353" i="4"/>
  <c r="C353" i="4"/>
  <c r="G352" i="4"/>
  <c r="F352" i="4"/>
  <c r="E352" i="4"/>
  <c r="D352" i="4"/>
  <c r="C352" i="4"/>
  <c r="G351" i="4"/>
  <c r="F351" i="4"/>
  <c r="E351" i="4"/>
  <c r="D351" i="4"/>
  <c r="C351" i="4"/>
  <c r="G350" i="4"/>
  <c r="F350" i="4"/>
  <c r="E350" i="4"/>
  <c r="D350" i="4"/>
  <c r="C350" i="4"/>
  <c r="G349" i="4"/>
  <c r="F349" i="4"/>
  <c r="E349" i="4"/>
  <c r="D349" i="4"/>
  <c r="C349" i="4"/>
  <c r="G348" i="4"/>
  <c r="F348" i="4"/>
  <c r="E348" i="4"/>
  <c r="D348" i="4"/>
  <c r="C348" i="4"/>
  <c r="G347" i="4"/>
  <c r="F347" i="4"/>
  <c r="E347" i="4"/>
  <c r="D347" i="4"/>
  <c r="C347" i="4"/>
  <c r="G346" i="4"/>
  <c r="F346" i="4"/>
  <c r="E346" i="4"/>
  <c r="D346" i="4"/>
  <c r="C346" i="4"/>
  <c r="G345" i="4"/>
  <c r="F345" i="4"/>
  <c r="E345" i="4"/>
  <c r="D345" i="4"/>
  <c r="C345" i="4"/>
  <c r="G344" i="4"/>
  <c r="F344" i="4"/>
  <c r="E344" i="4"/>
  <c r="D344" i="4"/>
  <c r="C344" i="4"/>
  <c r="G343" i="4"/>
  <c r="F343" i="4"/>
  <c r="E343" i="4"/>
  <c r="D343" i="4"/>
  <c r="C343" i="4"/>
  <c r="G342" i="4"/>
  <c r="F342" i="4"/>
  <c r="E342" i="4"/>
  <c r="D342" i="4"/>
  <c r="C342" i="4"/>
  <c r="G341" i="4"/>
  <c r="F341" i="4"/>
  <c r="E341" i="4"/>
  <c r="D341" i="4"/>
  <c r="C341" i="4"/>
  <c r="G340" i="4"/>
  <c r="F340" i="4"/>
  <c r="E340" i="4"/>
  <c r="D340" i="4"/>
  <c r="C340" i="4"/>
  <c r="G339" i="4"/>
  <c r="F339" i="4"/>
  <c r="E339" i="4"/>
  <c r="D339" i="4"/>
  <c r="C339" i="4"/>
  <c r="G338" i="4"/>
  <c r="F338" i="4"/>
  <c r="E338" i="4"/>
  <c r="D338" i="4"/>
  <c r="C338" i="4"/>
  <c r="G337" i="4"/>
  <c r="F337" i="4"/>
  <c r="E337" i="4"/>
  <c r="D337" i="4"/>
  <c r="C337" i="4"/>
  <c r="G336" i="4"/>
  <c r="F336" i="4"/>
  <c r="E336" i="4"/>
  <c r="D336" i="4"/>
  <c r="C336" i="4"/>
  <c r="G335" i="4"/>
  <c r="F335" i="4"/>
  <c r="E335" i="4"/>
  <c r="D335" i="4"/>
  <c r="C335" i="4"/>
  <c r="G334" i="4"/>
  <c r="F334" i="4"/>
  <c r="E334" i="4"/>
  <c r="D334" i="4"/>
  <c r="C334" i="4"/>
  <c r="G333" i="4"/>
  <c r="F333" i="4"/>
  <c r="E333" i="4"/>
  <c r="D333" i="4"/>
  <c r="C333" i="4"/>
  <c r="G332" i="4"/>
  <c r="F332" i="4"/>
  <c r="E332" i="4"/>
  <c r="D332" i="4"/>
  <c r="C332" i="4"/>
  <c r="G331" i="4"/>
  <c r="F331" i="4"/>
  <c r="E331" i="4"/>
  <c r="D331" i="4"/>
  <c r="C331" i="4"/>
  <c r="G330" i="4"/>
  <c r="F330" i="4"/>
  <c r="E330" i="4"/>
  <c r="D330" i="4"/>
  <c r="C330" i="4"/>
  <c r="G329" i="4"/>
  <c r="F329" i="4"/>
  <c r="E329" i="4"/>
  <c r="D329" i="4"/>
  <c r="C329" i="4"/>
  <c r="G328" i="4"/>
  <c r="F328" i="4"/>
  <c r="E328" i="4"/>
  <c r="D328" i="4"/>
  <c r="C328" i="4"/>
  <c r="G327" i="4"/>
  <c r="F327" i="4"/>
  <c r="E327" i="4"/>
  <c r="D327" i="4"/>
  <c r="C327" i="4"/>
  <c r="G326" i="4"/>
  <c r="F326" i="4"/>
  <c r="E326" i="4"/>
  <c r="D326" i="4"/>
  <c r="C326" i="4"/>
  <c r="G325" i="4"/>
  <c r="F325" i="4"/>
  <c r="E325" i="4"/>
  <c r="D325" i="4"/>
  <c r="C325" i="4"/>
  <c r="G324" i="4"/>
  <c r="F324" i="4"/>
  <c r="E324" i="4"/>
  <c r="D324" i="4"/>
  <c r="C324" i="4"/>
  <c r="G323" i="4"/>
  <c r="F323" i="4"/>
  <c r="E323" i="4"/>
  <c r="D323" i="4"/>
  <c r="C323" i="4"/>
  <c r="G322" i="4"/>
  <c r="F322" i="4"/>
  <c r="E322" i="4"/>
  <c r="D322" i="4"/>
  <c r="C322" i="4"/>
  <c r="G321" i="4"/>
  <c r="F321" i="4"/>
  <c r="E321" i="4"/>
  <c r="D321" i="4"/>
  <c r="C321" i="4"/>
  <c r="G320" i="4"/>
  <c r="F320" i="4"/>
  <c r="E320" i="4"/>
  <c r="D320" i="4"/>
  <c r="C320" i="4"/>
  <c r="G319" i="4"/>
  <c r="F319" i="4"/>
  <c r="E319" i="4"/>
  <c r="D319" i="4"/>
  <c r="C319" i="4"/>
  <c r="G318" i="4"/>
  <c r="F318" i="4"/>
  <c r="E318" i="4"/>
  <c r="D318" i="4"/>
  <c r="C318" i="4"/>
  <c r="G317" i="4"/>
  <c r="F317" i="4"/>
  <c r="E317" i="4"/>
  <c r="D317" i="4"/>
  <c r="C317" i="4"/>
  <c r="G316" i="4"/>
  <c r="F316" i="4"/>
  <c r="E316" i="4"/>
  <c r="D316" i="4"/>
  <c r="C316" i="4"/>
  <c r="G315" i="4"/>
  <c r="F315" i="4"/>
  <c r="E315" i="4"/>
  <c r="D315" i="4"/>
  <c r="C315" i="4"/>
  <c r="G314" i="4"/>
  <c r="F314" i="4"/>
  <c r="E314" i="4"/>
  <c r="D314" i="4"/>
  <c r="C314" i="4"/>
  <c r="G313" i="4"/>
  <c r="F313" i="4"/>
  <c r="E313" i="4"/>
  <c r="D313" i="4"/>
  <c r="C313" i="4"/>
  <c r="G312" i="4"/>
  <c r="F312" i="4"/>
  <c r="E312" i="4"/>
  <c r="D312" i="4"/>
  <c r="C312" i="4"/>
  <c r="G311" i="4"/>
  <c r="F311" i="4"/>
  <c r="E311" i="4"/>
  <c r="D311" i="4"/>
  <c r="C311" i="4"/>
  <c r="G310" i="4"/>
  <c r="F310" i="4"/>
  <c r="E310" i="4"/>
  <c r="D310" i="4"/>
  <c r="C310" i="4"/>
  <c r="G309" i="4"/>
  <c r="F309" i="4"/>
  <c r="E309" i="4"/>
  <c r="D309" i="4"/>
  <c r="C309" i="4"/>
  <c r="G308" i="4"/>
  <c r="F308" i="4"/>
  <c r="E308" i="4"/>
  <c r="D308" i="4"/>
  <c r="C308" i="4"/>
  <c r="G307" i="4"/>
  <c r="F307" i="4"/>
  <c r="E307" i="4"/>
  <c r="D307" i="4"/>
  <c r="C307" i="4"/>
  <c r="G306" i="4"/>
  <c r="F306" i="4"/>
  <c r="E306" i="4"/>
  <c r="D306" i="4"/>
  <c r="C306" i="4"/>
  <c r="G305" i="4"/>
  <c r="F305" i="4"/>
  <c r="E305" i="4"/>
  <c r="D305" i="4"/>
  <c r="C305" i="4"/>
  <c r="G304" i="4"/>
  <c r="F304" i="4"/>
  <c r="E304" i="4"/>
  <c r="D304" i="4"/>
  <c r="C304" i="4"/>
  <c r="G303" i="4"/>
  <c r="F303" i="4"/>
  <c r="E303" i="4"/>
  <c r="D303" i="4"/>
  <c r="C303" i="4"/>
  <c r="G302" i="4"/>
  <c r="F302" i="4"/>
  <c r="E302" i="4"/>
  <c r="D302" i="4"/>
  <c r="C302" i="4"/>
  <c r="G301" i="4"/>
  <c r="F301" i="4"/>
  <c r="E301" i="4"/>
  <c r="D301" i="4"/>
  <c r="C301" i="4"/>
  <c r="G300" i="4"/>
  <c r="F300" i="4"/>
  <c r="E300" i="4"/>
  <c r="D300" i="4"/>
  <c r="C300" i="4"/>
  <c r="G299" i="4"/>
  <c r="F299" i="4"/>
  <c r="E299" i="4"/>
  <c r="D299" i="4"/>
  <c r="C299" i="4"/>
  <c r="G298" i="4"/>
  <c r="F298" i="4"/>
  <c r="E298" i="4"/>
  <c r="D298" i="4"/>
  <c r="C298" i="4"/>
  <c r="G297" i="4"/>
  <c r="F297" i="4"/>
  <c r="E297" i="4"/>
  <c r="D297" i="4"/>
  <c r="C297" i="4"/>
  <c r="G296" i="4"/>
  <c r="F296" i="4"/>
  <c r="E296" i="4"/>
  <c r="D296" i="4"/>
  <c r="C296" i="4"/>
  <c r="G295" i="4"/>
  <c r="F295" i="4"/>
  <c r="E295" i="4"/>
  <c r="D295" i="4"/>
  <c r="C295" i="4"/>
  <c r="G294" i="4"/>
  <c r="F294" i="4"/>
  <c r="E294" i="4"/>
  <c r="D294" i="4"/>
  <c r="C294" i="4"/>
  <c r="G293" i="4"/>
  <c r="F293" i="4"/>
  <c r="E293" i="4"/>
  <c r="D293" i="4"/>
  <c r="C293" i="4"/>
  <c r="G292" i="4"/>
  <c r="F292" i="4"/>
  <c r="E292" i="4"/>
  <c r="D292" i="4"/>
  <c r="C292" i="4"/>
  <c r="G291" i="4"/>
  <c r="F291" i="4"/>
  <c r="E291" i="4"/>
  <c r="D291" i="4"/>
  <c r="C291" i="4"/>
  <c r="G290" i="4"/>
  <c r="F290" i="4"/>
  <c r="E290" i="4"/>
  <c r="D290" i="4"/>
  <c r="C290" i="4"/>
  <c r="G289" i="4"/>
  <c r="F289" i="4"/>
  <c r="E289" i="4"/>
  <c r="D289" i="4"/>
  <c r="C289" i="4"/>
  <c r="G288" i="4"/>
  <c r="F288" i="4"/>
  <c r="E288" i="4"/>
  <c r="D288" i="4"/>
  <c r="C288" i="4"/>
  <c r="G287" i="4"/>
  <c r="F287" i="4"/>
  <c r="E287" i="4"/>
  <c r="D287" i="4"/>
  <c r="C287" i="4"/>
  <c r="G286" i="4"/>
  <c r="F286" i="4"/>
  <c r="E286" i="4"/>
  <c r="D286" i="4"/>
  <c r="C286" i="4"/>
  <c r="G285" i="4"/>
  <c r="F285" i="4"/>
  <c r="E285" i="4"/>
  <c r="D285" i="4"/>
  <c r="C285" i="4"/>
  <c r="G284" i="4"/>
  <c r="F284" i="4"/>
  <c r="E284" i="4"/>
  <c r="D284" i="4"/>
  <c r="C284" i="4"/>
  <c r="G283" i="4"/>
  <c r="F283" i="4"/>
  <c r="E283" i="4"/>
  <c r="D283" i="4"/>
  <c r="C283" i="4"/>
  <c r="G282" i="4"/>
  <c r="F282" i="4"/>
  <c r="E282" i="4"/>
  <c r="D282" i="4"/>
  <c r="C282" i="4"/>
  <c r="G281" i="4"/>
  <c r="F281" i="4"/>
  <c r="E281" i="4"/>
  <c r="D281" i="4"/>
  <c r="C281" i="4"/>
  <c r="G280" i="4"/>
  <c r="F280" i="4"/>
  <c r="E280" i="4"/>
  <c r="D280" i="4"/>
  <c r="C280" i="4"/>
  <c r="G279" i="4"/>
  <c r="F279" i="4"/>
  <c r="E279" i="4"/>
  <c r="D279" i="4"/>
  <c r="C279" i="4"/>
  <c r="G278" i="4"/>
  <c r="F278" i="4"/>
  <c r="E278" i="4"/>
  <c r="D278" i="4"/>
  <c r="C278" i="4"/>
  <c r="G277" i="4"/>
  <c r="F277" i="4"/>
  <c r="E277" i="4"/>
  <c r="D277" i="4"/>
  <c r="C277" i="4"/>
  <c r="G276" i="4"/>
  <c r="F276" i="4"/>
  <c r="E276" i="4"/>
  <c r="D276" i="4"/>
  <c r="C276" i="4"/>
  <c r="G275" i="4"/>
  <c r="F275" i="4"/>
  <c r="E275" i="4"/>
  <c r="D275" i="4"/>
  <c r="C275" i="4"/>
  <c r="G274" i="4"/>
  <c r="F274" i="4"/>
  <c r="E274" i="4"/>
  <c r="D274" i="4"/>
  <c r="C274" i="4"/>
  <c r="G273" i="4"/>
  <c r="F273" i="4"/>
  <c r="E273" i="4"/>
  <c r="D273" i="4"/>
  <c r="C273" i="4"/>
  <c r="G272" i="4"/>
  <c r="F272" i="4"/>
  <c r="E272" i="4"/>
  <c r="D272" i="4"/>
  <c r="C272" i="4"/>
  <c r="G271" i="4"/>
  <c r="F271" i="4"/>
  <c r="E271" i="4"/>
  <c r="D271" i="4"/>
  <c r="C271" i="4"/>
  <c r="G270" i="4"/>
  <c r="F270" i="4"/>
  <c r="E270" i="4"/>
  <c r="D270" i="4"/>
  <c r="C270" i="4"/>
  <c r="G269" i="4"/>
  <c r="F269" i="4"/>
  <c r="E269" i="4"/>
  <c r="D269" i="4"/>
  <c r="C269" i="4"/>
  <c r="G268" i="4"/>
  <c r="F268" i="4"/>
  <c r="E268" i="4"/>
  <c r="D268" i="4"/>
  <c r="C268" i="4"/>
  <c r="G267" i="4"/>
  <c r="F267" i="4"/>
  <c r="E267" i="4"/>
  <c r="D267" i="4"/>
  <c r="C267" i="4"/>
  <c r="G266" i="4"/>
  <c r="F266" i="4"/>
  <c r="E266" i="4"/>
  <c r="D266" i="4"/>
  <c r="C266" i="4"/>
  <c r="G265" i="4"/>
  <c r="F265" i="4"/>
  <c r="E265" i="4"/>
  <c r="D265" i="4"/>
  <c r="C265" i="4"/>
  <c r="G264" i="4"/>
  <c r="F264" i="4"/>
  <c r="E264" i="4"/>
  <c r="D264" i="4"/>
  <c r="C264" i="4"/>
  <c r="G263" i="4"/>
  <c r="F263" i="4"/>
  <c r="E263" i="4"/>
  <c r="D263" i="4"/>
  <c r="C263" i="4"/>
  <c r="G262" i="4"/>
  <c r="F262" i="4"/>
  <c r="E262" i="4"/>
  <c r="D262" i="4"/>
  <c r="C262" i="4"/>
  <c r="G261" i="4"/>
  <c r="F261" i="4"/>
  <c r="E261" i="4"/>
  <c r="D261" i="4"/>
  <c r="C261" i="4"/>
  <c r="G260" i="4"/>
  <c r="F260" i="4"/>
  <c r="E260" i="4"/>
  <c r="D260" i="4"/>
  <c r="C260" i="4"/>
  <c r="G259" i="4"/>
  <c r="F259" i="4"/>
  <c r="E259" i="4"/>
  <c r="D259" i="4"/>
  <c r="C259" i="4"/>
  <c r="G258" i="4"/>
  <c r="F258" i="4"/>
  <c r="E258" i="4"/>
  <c r="D258" i="4"/>
  <c r="C258" i="4"/>
  <c r="G257" i="4"/>
  <c r="F257" i="4"/>
  <c r="E257" i="4"/>
  <c r="D257" i="4"/>
  <c r="C257" i="4"/>
  <c r="G256" i="4"/>
  <c r="F256" i="4"/>
  <c r="E256" i="4"/>
  <c r="D256" i="4"/>
  <c r="C256" i="4"/>
  <c r="G255" i="4"/>
  <c r="F255" i="4"/>
  <c r="E255" i="4"/>
  <c r="D255" i="4"/>
  <c r="C255" i="4"/>
  <c r="G254" i="4"/>
  <c r="F254" i="4"/>
  <c r="E254" i="4"/>
  <c r="D254" i="4"/>
  <c r="C254" i="4"/>
  <c r="G253" i="4"/>
  <c r="F253" i="4"/>
  <c r="E253" i="4"/>
  <c r="D253" i="4"/>
  <c r="C253" i="4"/>
  <c r="G252" i="4"/>
  <c r="F252" i="4"/>
  <c r="E252" i="4"/>
  <c r="D252" i="4"/>
  <c r="C252" i="4"/>
  <c r="G251" i="4"/>
  <c r="F251" i="4"/>
  <c r="E251" i="4"/>
  <c r="D251" i="4"/>
  <c r="C251" i="4"/>
  <c r="G250" i="4"/>
  <c r="F250" i="4"/>
  <c r="E250" i="4"/>
  <c r="D250" i="4"/>
  <c r="C250" i="4"/>
  <c r="G249" i="4"/>
  <c r="F249" i="4"/>
  <c r="E249" i="4"/>
  <c r="D249" i="4"/>
  <c r="C249" i="4"/>
  <c r="G248" i="4"/>
  <c r="F248" i="4"/>
  <c r="E248" i="4"/>
  <c r="D248" i="4"/>
  <c r="C248" i="4"/>
  <c r="G247" i="4"/>
  <c r="F247" i="4"/>
  <c r="E247" i="4"/>
  <c r="D247" i="4"/>
  <c r="C247" i="4"/>
  <c r="G246" i="4"/>
  <c r="F246" i="4"/>
  <c r="E246" i="4"/>
  <c r="D246" i="4"/>
  <c r="C246" i="4"/>
  <c r="G245" i="4"/>
  <c r="F245" i="4"/>
  <c r="E245" i="4"/>
  <c r="D245" i="4"/>
  <c r="C245" i="4"/>
  <c r="G244" i="4"/>
  <c r="F244" i="4"/>
  <c r="E244" i="4"/>
  <c r="D244" i="4"/>
  <c r="C244" i="4"/>
  <c r="G243" i="4"/>
  <c r="F243" i="4"/>
  <c r="E243" i="4"/>
  <c r="D243" i="4"/>
  <c r="C243" i="4"/>
  <c r="G242" i="4"/>
  <c r="F242" i="4"/>
  <c r="E242" i="4"/>
  <c r="D242" i="4"/>
  <c r="C242" i="4"/>
  <c r="G241" i="4"/>
  <c r="F241" i="4"/>
  <c r="E241" i="4"/>
  <c r="D241" i="4"/>
  <c r="C241" i="4"/>
  <c r="G240" i="4"/>
  <c r="F240" i="4"/>
  <c r="E240" i="4"/>
  <c r="D240" i="4"/>
  <c r="C240" i="4"/>
  <c r="G239" i="4"/>
  <c r="F239" i="4"/>
  <c r="E239" i="4"/>
  <c r="D239" i="4"/>
  <c r="C239" i="4"/>
  <c r="G238" i="4"/>
  <c r="F238" i="4"/>
  <c r="E238" i="4"/>
  <c r="D238" i="4"/>
  <c r="C238" i="4"/>
  <c r="G237" i="4"/>
  <c r="F237" i="4"/>
  <c r="E237" i="4"/>
  <c r="D237" i="4"/>
  <c r="C237" i="4"/>
  <c r="G236" i="4"/>
  <c r="F236" i="4"/>
  <c r="E236" i="4"/>
  <c r="D236" i="4"/>
  <c r="C236" i="4"/>
  <c r="G235" i="4"/>
  <c r="F235" i="4"/>
  <c r="E235" i="4"/>
  <c r="D235" i="4"/>
  <c r="C235" i="4"/>
  <c r="G234" i="4"/>
  <c r="F234" i="4"/>
  <c r="E234" i="4"/>
  <c r="D234" i="4"/>
  <c r="C234" i="4"/>
  <c r="G233" i="4"/>
  <c r="F233" i="4"/>
  <c r="E233" i="4"/>
  <c r="D233" i="4"/>
  <c r="C233" i="4"/>
  <c r="G232" i="4"/>
  <c r="F232" i="4"/>
  <c r="E232" i="4"/>
  <c r="D232" i="4"/>
  <c r="C232" i="4"/>
  <c r="G231" i="4"/>
  <c r="F231" i="4"/>
  <c r="E231" i="4"/>
  <c r="D231" i="4"/>
  <c r="C231" i="4"/>
  <c r="G230" i="4"/>
  <c r="F230" i="4"/>
  <c r="E230" i="4"/>
  <c r="D230" i="4"/>
  <c r="C230" i="4"/>
  <c r="G229" i="4"/>
  <c r="F229" i="4"/>
  <c r="E229" i="4"/>
  <c r="D229" i="4"/>
  <c r="C229" i="4"/>
  <c r="G228" i="4"/>
  <c r="F228" i="4"/>
  <c r="E228" i="4"/>
  <c r="D228" i="4"/>
  <c r="C228" i="4"/>
  <c r="G227" i="4"/>
  <c r="F227" i="4"/>
  <c r="E227" i="4"/>
  <c r="D227" i="4"/>
  <c r="C227" i="4"/>
  <c r="G226" i="4"/>
  <c r="F226" i="4"/>
  <c r="E226" i="4"/>
  <c r="D226" i="4"/>
  <c r="C226" i="4"/>
  <c r="G225" i="4"/>
  <c r="F225" i="4"/>
  <c r="E225" i="4"/>
  <c r="D225" i="4"/>
  <c r="C225" i="4"/>
  <c r="G224" i="4"/>
  <c r="F224" i="4"/>
  <c r="E224" i="4"/>
  <c r="D224" i="4"/>
  <c r="C224" i="4"/>
  <c r="G223" i="4"/>
  <c r="F223" i="4"/>
  <c r="E223" i="4"/>
  <c r="D223" i="4"/>
  <c r="C223" i="4"/>
  <c r="G222" i="4"/>
  <c r="F222" i="4"/>
  <c r="E222" i="4"/>
  <c r="D222" i="4"/>
  <c r="C222" i="4"/>
  <c r="G221" i="4"/>
  <c r="F221" i="4"/>
  <c r="E221" i="4"/>
  <c r="D221" i="4"/>
  <c r="C221" i="4"/>
  <c r="G220" i="4"/>
  <c r="F220" i="4"/>
  <c r="E220" i="4"/>
  <c r="D220" i="4"/>
  <c r="C220" i="4"/>
  <c r="G219" i="4"/>
  <c r="F219" i="4"/>
  <c r="E219" i="4"/>
  <c r="D219" i="4"/>
  <c r="C219" i="4"/>
  <c r="G218" i="4"/>
  <c r="F218" i="4"/>
  <c r="E218" i="4"/>
  <c r="D218" i="4"/>
  <c r="C218" i="4"/>
  <c r="G217" i="4"/>
  <c r="F217" i="4"/>
  <c r="E217" i="4"/>
  <c r="D217" i="4"/>
  <c r="C217" i="4"/>
  <c r="G216" i="4"/>
  <c r="F216" i="4"/>
  <c r="E216" i="4"/>
  <c r="D216" i="4"/>
  <c r="C216" i="4"/>
  <c r="G215" i="4"/>
  <c r="F215" i="4"/>
  <c r="E215" i="4"/>
  <c r="D215" i="4"/>
  <c r="C215" i="4"/>
  <c r="G214" i="4"/>
  <c r="F214" i="4"/>
  <c r="E214" i="4"/>
  <c r="D214" i="4"/>
  <c r="C214" i="4"/>
  <c r="G213" i="4"/>
  <c r="F213" i="4"/>
  <c r="E213" i="4"/>
  <c r="D213" i="4"/>
  <c r="C213" i="4"/>
  <c r="G212" i="4"/>
  <c r="F212" i="4"/>
  <c r="E212" i="4"/>
  <c r="D212" i="4"/>
  <c r="C212" i="4"/>
  <c r="G211" i="4"/>
  <c r="F211" i="4"/>
  <c r="E211" i="4"/>
  <c r="D211" i="4"/>
  <c r="C211" i="4"/>
  <c r="G210" i="4"/>
  <c r="F210" i="4"/>
  <c r="E210" i="4"/>
  <c r="D210" i="4"/>
  <c r="C210" i="4"/>
  <c r="G209" i="4"/>
  <c r="F209" i="4"/>
  <c r="E209" i="4"/>
  <c r="D209" i="4"/>
  <c r="C209" i="4"/>
  <c r="G208" i="4"/>
  <c r="F208" i="4"/>
  <c r="E208" i="4"/>
  <c r="D208" i="4"/>
  <c r="C208" i="4"/>
  <c r="G207" i="4"/>
  <c r="F207" i="4"/>
  <c r="E207" i="4"/>
  <c r="D207" i="4"/>
  <c r="C207" i="4"/>
  <c r="G206" i="4"/>
  <c r="F206" i="4"/>
  <c r="E206" i="4"/>
  <c r="D206" i="4"/>
  <c r="C206" i="4"/>
  <c r="G205" i="4"/>
  <c r="F205" i="4"/>
  <c r="E205" i="4"/>
  <c r="D205" i="4"/>
  <c r="C205" i="4"/>
  <c r="G204" i="4"/>
  <c r="F204" i="4"/>
  <c r="E204" i="4"/>
  <c r="D204" i="4"/>
  <c r="C204" i="4"/>
  <c r="G203" i="4"/>
  <c r="F203" i="4"/>
  <c r="E203" i="4"/>
  <c r="D203" i="4"/>
  <c r="C203" i="4"/>
  <c r="G202" i="4"/>
  <c r="F202" i="4"/>
  <c r="E202" i="4"/>
  <c r="D202" i="4"/>
  <c r="C202" i="4"/>
  <c r="G201" i="4"/>
  <c r="F201" i="4"/>
  <c r="E201" i="4"/>
  <c r="D201" i="4"/>
  <c r="C201" i="4"/>
  <c r="G200" i="4"/>
  <c r="F200" i="4"/>
  <c r="E200" i="4"/>
  <c r="D200" i="4"/>
  <c r="C200" i="4"/>
  <c r="G199" i="4"/>
  <c r="F199" i="4"/>
  <c r="E199" i="4"/>
  <c r="D199" i="4"/>
  <c r="C199" i="4"/>
  <c r="G198" i="4"/>
  <c r="F198" i="4"/>
  <c r="E198" i="4"/>
  <c r="D198" i="4"/>
  <c r="C198" i="4"/>
  <c r="G197" i="4"/>
  <c r="F197" i="4"/>
  <c r="E197" i="4"/>
  <c r="D197" i="4"/>
  <c r="C197" i="4"/>
  <c r="G196" i="4"/>
  <c r="F196" i="4"/>
  <c r="E196" i="4"/>
  <c r="D196" i="4"/>
  <c r="C196" i="4"/>
  <c r="G195" i="4"/>
  <c r="F195" i="4"/>
  <c r="E195" i="4"/>
  <c r="D195" i="4"/>
  <c r="C195" i="4"/>
  <c r="G194" i="4"/>
  <c r="F194" i="4"/>
  <c r="E194" i="4"/>
  <c r="D194" i="4"/>
  <c r="C194" i="4"/>
  <c r="G193" i="4"/>
  <c r="F193" i="4"/>
  <c r="E193" i="4"/>
  <c r="D193" i="4"/>
  <c r="C193" i="4"/>
  <c r="G192" i="4"/>
  <c r="F192" i="4"/>
  <c r="E192" i="4"/>
  <c r="D192" i="4"/>
  <c r="C192" i="4"/>
  <c r="G191" i="4"/>
  <c r="F191" i="4"/>
  <c r="E191" i="4"/>
  <c r="D191" i="4"/>
  <c r="C191" i="4"/>
  <c r="G190" i="4"/>
  <c r="F190" i="4"/>
  <c r="E190" i="4"/>
  <c r="D190" i="4"/>
  <c r="C190" i="4"/>
  <c r="G189" i="4"/>
  <c r="F189" i="4"/>
  <c r="E189" i="4"/>
  <c r="D189" i="4"/>
  <c r="C189" i="4"/>
  <c r="G188" i="4"/>
  <c r="F188" i="4"/>
  <c r="E188" i="4"/>
  <c r="D188" i="4"/>
  <c r="C188" i="4"/>
  <c r="G187" i="4"/>
  <c r="F187" i="4"/>
  <c r="E187" i="4"/>
  <c r="D187" i="4"/>
  <c r="C187" i="4"/>
  <c r="G186" i="4"/>
  <c r="F186" i="4"/>
  <c r="E186" i="4"/>
  <c r="D186" i="4"/>
  <c r="C186" i="4"/>
  <c r="G185" i="4"/>
  <c r="F185" i="4"/>
  <c r="E185" i="4"/>
  <c r="D185" i="4"/>
  <c r="C185" i="4"/>
  <c r="G184" i="4"/>
  <c r="F184" i="4"/>
  <c r="E184" i="4"/>
  <c r="D184" i="4"/>
  <c r="C184" i="4"/>
  <c r="G183" i="4"/>
  <c r="F183" i="4"/>
  <c r="E183" i="4"/>
  <c r="D183" i="4"/>
  <c r="C183" i="4"/>
  <c r="G182" i="4"/>
  <c r="F182" i="4"/>
  <c r="E182" i="4"/>
  <c r="D182" i="4"/>
  <c r="C182" i="4"/>
  <c r="G181" i="4"/>
  <c r="F181" i="4"/>
  <c r="E181" i="4"/>
  <c r="D181" i="4"/>
  <c r="C181" i="4"/>
  <c r="G180" i="4"/>
  <c r="F180" i="4"/>
  <c r="E180" i="4"/>
  <c r="D180" i="4"/>
  <c r="C180" i="4"/>
  <c r="G179" i="4"/>
  <c r="F179" i="4"/>
  <c r="E179" i="4"/>
  <c r="D179" i="4"/>
  <c r="C179" i="4"/>
  <c r="G178" i="4"/>
  <c r="F178" i="4"/>
  <c r="E178" i="4"/>
  <c r="D178" i="4"/>
  <c r="C178" i="4"/>
  <c r="G177" i="4"/>
  <c r="F177" i="4"/>
  <c r="E177" i="4"/>
  <c r="D177" i="4"/>
  <c r="C177" i="4"/>
  <c r="G176" i="4"/>
  <c r="F176" i="4"/>
  <c r="E176" i="4"/>
  <c r="D176" i="4"/>
  <c r="C176" i="4"/>
  <c r="G175" i="4"/>
  <c r="F175" i="4"/>
  <c r="E175" i="4"/>
  <c r="D175" i="4"/>
  <c r="C175" i="4"/>
  <c r="G174" i="4"/>
  <c r="F174" i="4"/>
  <c r="E174" i="4"/>
  <c r="D174" i="4"/>
  <c r="C174" i="4"/>
  <c r="G173" i="4"/>
  <c r="F173" i="4"/>
  <c r="E173" i="4"/>
  <c r="D173" i="4"/>
  <c r="C173" i="4"/>
  <c r="G172" i="4"/>
  <c r="F172" i="4"/>
  <c r="E172" i="4"/>
  <c r="D172" i="4"/>
  <c r="C172" i="4"/>
  <c r="G171" i="4"/>
  <c r="F171" i="4"/>
  <c r="E171" i="4"/>
  <c r="D171" i="4"/>
  <c r="C171" i="4"/>
  <c r="G170" i="4"/>
  <c r="F170" i="4"/>
  <c r="E170" i="4"/>
  <c r="D170" i="4"/>
  <c r="C170" i="4"/>
  <c r="G169" i="4"/>
  <c r="F169" i="4"/>
  <c r="E169" i="4"/>
  <c r="D169" i="4"/>
  <c r="C169" i="4"/>
  <c r="G168" i="4"/>
  <c r="F168" i="4"/>
  <c r="E168" i="4"/>
  <c r="D168" i="4"/>
  <c r="C168" i="4"/>
  <c r="G167" i="4"/>
  <c r="F167" i="4"/>
  <c r="E167" i="4"/>
  <c r="D167" i="4"/>
  <c r="C167" i="4"/>
  <c r="G166" i="4"/>
  <c r="F166" i="4"/>
  <c r="E166" i="4"/>
  <c r="D166" i="4"/>
  <c r="C166" i="4"/>
  <c r="G165" i="4"/>
  <c r="F165" i="4"/>
  <c r="E165" i="4"/>
  <c r="D165" i="4"/>
  <c r="C165" i="4"/>
  <c r="G164" i="4"/>
  <c r="F164" i="4"/>
  <c r="E164" i="4"/>
  <c r="D164" i="4"/>
  <c r="C164" i="4"/>
  <c r="G163" i="4"/>
  <c r="F163" i="4"/>
  <c r="E163" i="4"/>
  <c r="D163" i="4"/>
  <c r="C163" i="4"/>
  <c r="G162" i="4"/>
  <c r="F162" i="4"/>
  <c r="E162" i="4"/>
  <c r="D162" i="4"/>
  <c r="C162" i="4"/>
  <c r="G161" i="4"/>
  <c r="F161" i="4"/>
  <c r="E161" i="4"/>
  <c r="D161" i="4"/>
  <c r="C161" i="4"/>
  <c r="G160" i="4"/>
  <c r="F160" i="4"/>
  <c r="E160" i="4"/>
  <c r="D160" i="4"/>
  <c r="C160" i="4"/>
  <c r="G159" i="4"/>
  <c r="F159" i="4"/>
  <c r="E159" i="4"/>
  <c r="D159" i="4"/>
  <c r="C159" i="4"/>
  <c r="G158" i="4"/>
  <c r="F158" i="4"/>
  <c r="E158" i="4"/>
  <c r="D158" i="4"/>
  <c r="C158" i="4"/>
  <c r="G157" i="4"/>
  <c r="F157" i="4"/>
  <c r="E157" i="4"/>
  <c r="D157" i="4"/>
  <c r="C157" i="4"/>
  <c r="G156" i="4"/>
  <c r="F156" i="4"/>
  <c r="E156" i="4"/>
  <c r="D156" i="4"/>
  <c r="C156" i="4"/>
  <c r="G155" i="4"/>
  <c r="F155" i="4"/>
  <c r="E155" i="4"/>
  <c r="D155" i="4"/>
  <c r="C155" i="4"/>
  <c r="G154" i="4"/>
  <c r="F154" i="4"/>
  <c r="E154" i="4"/>
  <c r="D154" i="4"/>
  <c r="C154" i="4"/>
  <c r="G153" i="4"/>
  <c r="F153" i="4"/>
  <c r="E153" i="4"/>
  <c r="D153" i="4"/>
  <c r="C153" i="4"/>
  <c r="G152" i="4"/>
  <c r="F152" i="4"/>
  <c r="E152" i="4"/>
  <c r="D152" i="4"/>
  <c r="C152" i="4"/>
  <c r="G151" i="4"/>
  <c r="F151" i="4"/>
  <c r="E151" i="4"/>
  <c r="D151" i="4"/>
  <c r="C151" i="4"/>
  <c r="G150" i="4"/>
  <c r="F150" i="4"/>
  <c r="E150" i="4"/>
  <c r="D150" i="4"/>
  <c r="C150" i="4"/>
  <c r="G149" i="4"/>
  <c r="F149" i="4"/>
  <c r="E149" i="4"/>
  <c r="D149" i="4"/>
  <c r="C149" i="4"/>
  <c r="G148" i="4"/>
  <c r="F148" i="4"/>
  <c r="E148" i="4"/>
  <c r="D148" i="4"/>
  <c r="C148" i="4"/>
  <c r="G147" i="4"/>
  <c r="F147" i="4"/>
  <c r="E147" i="4"/>
  <c r="D147" i="4"/>
  <c r="C147" i="4"/>
  <c r="G146" i="4"/>
  <c r="F146" i="4"/>
  <c r="E146" i="4"/>
  <c r="D146" i="4"/>
  <c r="C146" i="4"/>
  <c r="G145" i="4"/>
  <c r="F145" i="4"/>
  <c r="E145" i="4"/>
  <c r="D145" i="4"/>
  <c r="C145" i="4"/>
  <c r="G144" i="4"/>
  <c r="F144" i="4"/>
  <c r="E144" i="4"/>
  <c r="D144" i="4"/>
  <c r="C144" i="4"/>
  <c r="G143" i="4"/>
  <c r="F143" i="4"/>
  <c r="E143" i="4"/>
  <c r="D143" i="4"/>
  <c r="C143" i="4"/>
  <c r="G142" i="4"/>
  <c r="F142" i="4"/>
  <c r="E142" i="4"/>
  <c r="D142" i="4"/>
  <c r="C142" i="4"/>
  <c r="G141" i="4"/>
  <c r="F141" i="4"/>
  <c r="E141" i="4"/>
  <c r="D141" i="4"/>
  <c r="C141" i="4"/>
  <c r="G140" i="4"/>
  <c r="F140" i="4"/>
  <c r="E140" i="4"/>
  <c r="D140" i="4"/>
  <c r="C140" i="4"/>
  <c r="G139" i="4"/>
  <c r="F139" i="4"/>
  <c r="E139" i="4"/>
  <c r="D139" i="4"/>
  <c r="C139" i="4"/>
  <c r="G138" i="4"/>
  <c r="F138" i="4"/>
  <c r="E138" i="4"/>
  <c r="D138" i="4"/>
  <c r="C138" i="4"/>
  <c r="G137" i="4"/>
  <c r="F137" i="4"/>
  <c r="E137" i="4"/>
  <c r="D137" i="4"/>
  <c r="C137" i="4"/>
  <c r="G136" i="4"/>
  <c r="F136" i="4"/>
  <c r="E136" i="4"/>
  <c r="D136" i="4"/>
  <c r="C136" i="4"/>
  <c r="G135" i="4"/>
  <c r="F135" i="4"/>
  <c r="E135" i="4"/>
  <c r="D135" i="4"/>
  <c r="C135" i="4"/>
  <c r="G134" i="4"/>
  <c r="F134" i="4"/>
  <c r="E134" i="4"/>
  <c r="D134" i="4"/>
  <c r="C134" i="4"/>
  <c r="G133" i="4"/>
  <c r="F133" i="4"/>
  <c r="E133" i="4"/>
  <c r="D133" i="4"/>
  <c r="C133" i="4"/>
  <c r="G132" i="4"/>
  <c r="F132" i="4"/>
  <c r="E132" i="4"/>
  <c r="D132" i="4"/>
  <c r="C132" i="4"/>
  <c r="G131" i="4"/>
  <c r="F131" i="4"/>
  <c r="E131" i="4"/>
  <c r="D131" i="4"/>
  <c r="C131" i="4"/>
  <c r="G130" i="4"/>
  <c r="F130" i="4"/>
  <c r="E130" i="4"/>
  <c r="D130" i="4"/>
  <c r="C130" i="4"/>
  <c r="G129" i="4"/>
  <c r="F129" i="4"/>
  <c r="E129" i="4"/>
  <c r="D129" i="4"/>
  <c r="C129" i="4"/>
  <c r="G128" i="4"/>
  <c r="F128" i="4"/>
  <c r="E128" i="4"/>
  <c r="D128" i="4"/>
  <c r="C128" i="4"/>
  <c r="G127" i="4"/>
  <c r="F127" i="4"/>
  <c r="E127" i="4"/>
  <c r="D127" i="4"/>
  <c r="C127" i="4"/>
  <c r="G126" i="4"/>
  <c r="F126" i="4"/>
  <c r="E126" i="4"/>
  <c r="D126" i="4"/>
  <c r="C126" i="4"/>
  <c r="G125" i="4"/>
  <c r="F125" i="4"/>
  <c r="E125" i="4"/>
  <c r="D125" i="4"/>
  <c r="C125" i="4"/>
  <c r="G124" i="4"/>
  <c r="F124" i="4"/>
  <c r="E124" i="4"/>
  <c r="D124" i="4"/>
  <c r="C124" i="4"/>
  <c r="G123" i="4"/>
  <c r="F123" i="4"/>
  <c r="E123" i="4"/>
  <c r="D123" i="4"/>
  <c r="C123" i="4"/>
  <c r="G122" i="4"/>
  <c r="F122" i="4"/>
  <c r="E122" i="4"/>
  <c r="D122" i="4"/>
  <c r="C122" i="4"/>
  <c r="G121" i="4"/>
  <c r="F121" i="4"/>
  <c r="E121" i="4"/>
  <c r="D121" i="4"/>
  <c r="C121" i="4"/>
  <c r="G120" i="4"/>
  <c r="F120" i="4"/>
  <c r="E120" i="4"/>
  <c r="D120" i="4"/>
  <c r="C120" i="4"/>
  <c r="G119" i="4"/>
  <c r="F119" i="4"/>
  <c r="E119" i="4"/>
  <c r="D119" i="4"/>
  <c r="C119" i="4"/>
  <c r="G118" i="4"/>
  <c r="F118" i="4"/>
  <c r="E118" i="4"/>
  <c r="D118" i="4"/>
  <c r="C118" i="4"/>
  <c r="G117" i="4"/>
  <c r="F117" i="4"/>
  <c r="E117" i="4"/>
  <c r="D117" i="4"/>
  <c r="C117" i="4"/>
  <c r="G116" i="4"/>
  <c r="F116" i="4"/>
  <c r="E116" i="4"/>
  <c r="D116" i="4"/>
  <c r="C116" i="4"/>
  <c r="G115" i="4"/>
  <c r="F115" i="4"/>
  <c r="E115" i="4"/>
  <c r="D115" i="4"/>
  <c r="C115" i="4"/>
  <c r="G114" i="4"/>
  <c r="F114" i="4"/>
  <c r="E114" i="4"/>
  <c r="D114" i="4"/>
  <c r="C114" i="4"/>
  <c r="G113" i="4"/>
  <c r="F113" i="4"/>
  <c r="E113" i="4"/>
  <c r="D113" i="4"/>
  <c r="C113" i="4"/>
  <c r="G112" i="4"/>
  <c r="F112" i="4"/>
  <c r="E112" i="4"/>
  <c r="D112" i="4"/>
  <c r="C112" i="4"/>
  <c r="G111" i="4"/>
  <c r="F111" i="4"/>
  <c r="E111" i="4"/>
  <c r="D111" i="4"/>
  <c r="C111" i="4"/>
  <c r="G110" i="4"/>
  <c r="F110" i="4"/>
  <c r="E110" i="4"/>
  <c r="D110" i="4"/>
  <c r="C110" i="4"/>
  <c r="G109" i="4"/>
  <c r="F109" i="4"/>
  <c r="E109" i="4"/>
  <c r="D109" i="4"/>
  <c r="C109" i="4"/>
  <c r="G108" i="4"/>
  <c r="F108" i="4"/>
  <c r="E108" i="4"/>
  <c r="D108" i="4"/>
  <c r="C108" i="4"/>
  <c r="G107" i="4"/>
  <c r="F107" i="4"/>
  <c r="E107" i="4"/>
  <c r="D107" i="4"/>
  <c r="C107" i="4"/>
  <c r="G106" i="4"/>
  <c r="F106" i="4"/>
  <c r="E106" i="4"/>
  <c r="D106" i="4"/>
  <c r="C106" i="4"/>
  <c r="G105" i="4"/>
  <c r="F105" i="4"/>
  <c r="E105" i="4"/>
  <c r="D105" i="4"/>
  <c r="C105" i="4"/>
  <c r="G104" i="4"/>
  <c r="F104" i="4"/>
  <c r="E104" i="4"/>
  <c r="D104" i="4"/>
  <c r="C104" i="4"/>
  <c r="G103" i="4"/>
  <c r="F103" i="4"/>
  <c r="E103" i="4"/>
  <c r="D103" i="4"/>
  <c r="C103" i="4"/>
  <c r="G102" i="4"/>
  <c r="F102" i="4"/>
  <c r="E102" i="4"/>
  <c r="D102" i="4"/>
  <c r="C102" i="4"/>
  <c r="G101" i="4"/>
  <c r="F101" i="4"/>
  <c r="E101" i="4"/>
  <c r="D101" i="4"/>
  <c r="C101" i="4"/>
  <c r="G100" i="4"/>
  <c r="F100" i="4"/>
  <c r="E100" i="4"/>
  <c r="D100" i="4"/>
  <c r="C100" i="4"/>
  <c r="G99" i="4"/>
  <c r="F99" i="4"/>
  <c r="E99" i="4"/>
  <c r="D99" i="4"/>
  <c r="C99" i="4"/>
  <c r="G98" i="4"/>
  <c r="F98" i="4"/>
  <c r="E98" i="4"/>
  <c r="D98" i="4"/>
  <c r="C98" i="4"/>
  <c r="G97" i="4"/>
  <c r="F97" i="4"/>
  <c r="E97" i="4"/>
  <c r="D97" i="4"/>
  <c r="C97" i="4"/>
  <c r="G96" i="4"/>
  <c r="F96" i="4"/>
  <c r="E96" i="4"/>
  <c r="D96" i="4"/>
  <c r="C96" i="4"/>
  <c r="G95" i="4"/>
  <c r="F95" i="4"/>
  <c r="E95" i="4"/>
  <c r="D95" i="4"/>
  <c r="C95" i="4"/>
  <c r="G94" i="4"/>
  <c r="F94" i="4"/>
  <c r="E94" i="4"/>
  <c r="D94" i="4"/>
  <c r="C94" i="4"/>
  <c r="G93" i="4"/>
  <c r="F93" i="4"/>
  <c r="E93" i="4"/>
  <c r="D93" i="4"/>
  <c r="C93" i="4"/>
  <c r="G92" i="4"/>
  <c r="F92" i="4"/>
  <c r="E92" i="4"/>
  <c r="D92" i="4"/>
  <c r="C92" i="4"/>
  <c r="G91" i="4"/>
  <c r="F91" i="4"/>
  <c r="E91" i="4"/>
  <c r="D91" i="4"/>
  <c r="C91" i="4"/>
  <c r="G90" i="4"/>
  <c r="F90" i="4"/>
  <c r="E90" i="4"/>
  <c r="D90" i="4"/>
  <c r="C90" i="4"/>
  <c r="G89" i="4"/>
  <c r="F89" i="4"/>
  <c r="E89" i="4"/>
  <c r="D89" i="4"/>
  <c r="C89" i="4"/>
  <c r="G88" i="4"/>
  <c r="F88" i="4"/>
  <c r="E88" i="4"/>
  <c r="D88" i="4"/>
  <c r="C88" i="4"/>
  <c r="G87" i="4"/>
  <c r="F87" i="4"/>
  <c r="E87" i="4"/>
  <c r="D87" i="4"/>
  <c r="C87" i="4"/>
  <c r="G86" i="4"/>
  <c r="F86" i="4"/>
  <c r="E86" i="4"/>
  <c r="D86" i="4"/>
  <c r="C86" i="4"/>
  <c r="G85" i="4"/>
  <c r="F85" i="4"/>
  <c r="E85" i="4"/>
  <c r="D85" i="4"/>
  <c r="C85" i="4"/>
  <c r="G84" i="4"/>
  <c r="F84" i="4"/>
  <c r="E84" i="4"/>
  <c r="D84" i="4"/>
  <c r="C84" i="4"/>
  <c r="G83" i="4"/>
  <c r="F83" i="4"/>
  <c r="E83" i="4"/>
  <c r="D83" i="4"/>
  <c r="C83" i="4"/>
  <c r="G82" i="4"/>
  <c r="F82" i="4"/>
  <c r="E82" i="4"/>
  <c r="D82" i="4"/>
  <c r="C82" i="4"/>
  <c r="G81" i="4"/>
  <c r="F81" i="4"/>
  <c r="E81" i="4"/>
  <c r="D81" i="4"/>
  <c r="C81" i="4"/>
  <c r="G80" i="4"/>
  <c r="F80" i="4"/>
  <c r="E80" i="4"/>
  <c r="D80" i="4"/>
  <c r="C80" i="4"/>
  <c r="G79" i="4"/>
  <c r="F79" i="4"/>
  <c r="E79" i="4"/>
  <c r="D79" i="4"/>
  <c r="C79" i="4"/>
  <c r="G78" i="4"/>
  <c r="F78" i="4"/>
  <c r="E78" i="4"/>
  <c r="D78" i="4"/>
  <c r="C78" i="4"/>
  <c r="G77" i="4"/>
  <c r="F77" i="4"/>
  <c r="E77" i="4"/>
  <c r="D77" i="4"/>
  <c r="C77" i="4"/>
  <c r="G76" i="4"/>
  <c r="F76" i="4"/>
  <c r="E76" i="4"/>
  <c r="D76" i="4"/>
  <c r="C76" i="4"/>
  <c r="G75" i="4"/>
  <c r="F75" i="4"/>
  <c r="E75" i="4"/>
  <c r="D75" i="4"/>
  <c r="C75" i="4"/>
  <c r="G74" i="4"/>
  <c r="F74" i="4"/>
  <c r="E74" i="4"/>
  <c r="D74" i="4"/>
  <c r="C74" i="4"/>
  <c r="G73" i="4"/>
  <c r="F73" i="4"/>
  <c r="E73" i="4"/>
  <c r="D73" i="4"/>
  <c r="C73" i="4"/>
  <c r="G72" i="4"/>
  <c r="F72" i="4"/>
  <c r="E72" i="4"/>
  <c r="D72" i="4"/>
  <c r="C72" i="4"/>
  <c r="G71" i="4"/>
  <c r="F71" i="4"/>
  <c r="E71" i="4"/>
  <c r="D71" i="4"/>
  <c r="C71" i="4"/>
  <c r="G70" i="4"/>
  <c r="F70" i="4"/>
  <c r="E70" i="4"/>
  <c r="D70" i="4"/>
  <c r="C70" i="4"/>
  <c r="G69" i="4"/>
  <c r="F69" i="4"/>
  <c r="E69" i="4"/>
  <c r="D69" i="4"/>
  <c r="C69" i="4"/>
  <c r="G68" i="4"/>
  <c r="F68" i="4"/>
  <c r="E68" i="4"/>
  <c r="D68" i="4"/>
  <c r="C68" i="4"/>
  <c r="G67" i="4"/>
  <c r="F67" i="4"/>
  <c r="E67" i="4"/>
  <c r="D67" i="4"/>
  <c r="C67" i="4"/>
  <c r="G66" i="4"/>
  <c r="F66" i="4"/>
  <c r="E66" i="4"/>
  <c r="D66" i="4"/>
  <c r="C66" i="4"/>
  <c r="G65" i="4"/>
  <c r="F65" i="4"/>
  <c r="E65" i="4"/>
  <c r="D65" i="4"/>
  <c r="C65" i="4"/>
  <c r="G64" i="4"/>
  <c r="F64" i="4"/>
  <c r="E64" i="4"/>
  <c r="D64" i="4"/>
  <c r="C64" i="4"/>
  <c r="G63" i="4"/>
  <c r="F63" i="4"/>
  <c r="E63" i="4"/>
  <c r="D63" i="4"/>
  <c r="C63" i="4"/>
  <c r="G62" i="4"/>
  <c r="F62" i="4"/>
  <c r="E62" i="4"/>
  <c r="D62" i="4"/>
  <c r="C62" i="4"/>
  <c r="G61" i="4"/>
  <c r="F61" i="4"/>
  <c r="E61" i="4"/>
  <c r="D61" i="4"/>
  <c r="C61" i="4"/>
  <c r="G60" i="4"/>
  <c r="F60" i="4"/>
  <c r="E60" i="4"/>
  <c r="D60" i="4"/>
  <c r="C60" i="4"/>
  <c r="G59" i="4"/>
  <c r="F59" i="4"/>
  <c r="E59" i="4"/>
  <c r="D59" i="4"/>
  <c r="C59" i="4"/>
  <c r="G58" i="4"/>
  <c r="F58" i="4"/>
  <c r="E58" i="4"/>
  <c r="D58" i="4"/>
  <c r="C58" i="4"/>
  <c r="G57" i="4"/>
  <c r="F57" i="4"/>
  <c r="E57" i="4"/>
  <c r="D57" i="4"/>
  <c r="C57" i="4"/>
  <c r="G56" i="4"/>
  <c r="F56" i="4"/>
  <c r="E56" i="4"/>
  <c r="D56" i="4"/>
  <c r="C56" i="4"/>
  <c r="G55" i="4"/>
  <c r="F55" i="4"/>
  <c r="E55" i="4"/>
  <c r="D55" i="4"/>
  <c r="C55" i="4"/>
  <c r="G54" i="4"/>
  <c r="F54" i="4"/>
  <c r="E54" i="4"/>
  <c r="D54" i="4"/>
  <c r="C54" i="4"/>
  <c r="G53" i="4"/>
  <c r="F53" i="4"/>
  <c r="E53" i="4"/>
  <c r="D53" i="4"/>
  <c r="C53" i="4"/>
  <c r="G52" i="4"/>
  <c r="F52" i="4"/>
  <c r="E52" i="4"/>
  <c r="D52" i="4"/>
  <c r="C52" i="4"/>
  <c r="G51" i="4"/>
  <c r="F51" i="4"/>
  <c r="E51" i="4"/>
  <c r="D51" i="4"/>
  <c r="C51" i="4"/>
  <c r="G50" i="4"/>
  <c r="F50" i="4"/>
  <c r="E50" i="4"/>
  <c r="D50" i="4"/>
  <c r="C50" i="4"/>
  <c r="G49" i="4"/>
  <c r="F49" i="4"/>
  <c r="E49" i="4"/>
  <c r="D49" i="4"/>
  <c r="C49" i="4"/>
  <c r="G48" i="4"/>
  <c r="F48" i="4"/>
  <c r="E48" i="4"/>
  <c r="D48" i="4"/>
  <c r="C48" i="4"/>
  <c r="G47" i="4"/>
  <c r="F47" i="4"/>
  <c r="E47" i="4"/>
  <c r="D47" i="4"/>
  <c r="C47" i="4"/>
  <c r="G46" i="4"/>
  <c r="F46" i="4"/>
  <c r="E46" i="4"/>
  <c r="D46" i="4"/>
  <c r="C46" i="4"/>
  <c r="G45" i="4"/>
  <c r="F45" i="4"/>
  <c r="E45" i="4"/>
  <c r="D45" i="4"/>
  <c r="C45" i="4"/>
  <c r="G44" i="4"/>
  <c r="F44" i="4"/>
  <c r="E44" i="4"/>
  <c r="D44" i="4"/>
  <c r="C44" i="4"/>
  <c r="G43" i="4"/>
  <c r="F43" i="4"/>
  <c r="E43" i="4"/>
  <c r="D43" i="4"/>
  <c r="C43" i="4"/>
  <c r="G42" i="4"/>
  <c r="F42" i="4"/>
  <c r="E42" i="4"/>
  <c r="D42" i="4"/>
  <c r="C42" i="4"/>
  <c r="G41" i="4"/>
  <c r="F41" i="4"/>
  <c r="E41" i="4"/>
  <c r="D41" i="4"/>
  <c r="C41" i="4"/>
  <c r="G40" i="4"/>
  <c r="F40" i="4"/>
  <c r="E40" i="4"/>
  <c r="D40" i="4"/>
  <c r="C40" i="4"/>
  <c r="G39" i="4"/>
  <c r="F39" i="4"/>
  <c r="E39" i="4"/>
  <c r="D39" i="4"/>
  <c r="C39" i="4"/>
  <c r="G38" i="4"/>
  <c r="F38" i="4"/>
  <c r="E38" i="4"/>
  <c r="D38" i="4"/>
  <c r="C38" i="4"/>
  <c r="G37" i="4"/>
  <c r="F37" i="4"/>
  <c r="E37" i="4"/>
  <c r="D37" i="4"/>
  <c r="C37" i="4"/>
  <c r="G36" i="4"/>
  <c r="F36" i="4"/>
  <c r="E36" i="4"/>
  <c r="D36" i="4"/>
  <c r="C36" i="4"/>
  <c r="G35" i="4"/>
  <c r="F35" i="4"/>
  <c r="E35" i="4"/>
  <c r="D35" i="4"/>
  <c r="C35" i="4"/>
  <c r="G34" i="4"/>
  <c r="F34" i="4"/>
  <c r="E34" i="4"/>
  <c r="D34" i="4"/>
  <c r="C34" i="4"/>
  <c r="G33" i="4"/>
  <c r="F33" i="4"/>
  <c r="E33" i="4"/>
  <c r="D33" i="4"/>
  <c r="C33" i="4"/>
  <c r="G32" i="4"/>
  <c r="F32" i="4"/>
  <c r="E32" i="4"/>
  <c r="D32" i="4"/>
  <c r="C32" i="4"/>
  <c r="G31" i="4"/>
  <c r="F31" i="4"/>
  <c r="E31" i="4"/>
  <c r="D31" i="4"/>
  <c r="C31" i="4"/>
  <c r="G30" i="4"/>
  <c r="F30" i="4"/>
  <c r="E30" i="4"/>
  <c r="D30" i="4"/>
  <c r="C30" i="4"/>
  <c r="G29" i="4"/>
  <c r="F29" i="4"/>
  <c r="E29" i="4"/>
  <c r="D29" i="4"/>
  <c r="C29" i="4"/>
  <c r="G28" i="4"/>
  <c r="F28" i="4"/>
  <c r="E28" i="4"/>
  <c r="D28" i="4"/>
  <c r="C28" i="4"/>
  <c r="G27" i="4"/>
  <c r="F27" i="4"/>
  <c r="E27" i="4"/>
  <c r="D27" i="4"/>
  <c r="C27" i="4"/>
  <c r="G26" i="4"/>
  <c r="F26" i="4"/>
  <c r="E26" i="4"/>
  <c r="D26" i="4"/>
  <c r="C26" i="4"/>
  <c r="G25" i="4"/>
  <c r="F25" i="4"/>
  <c r="E25" i="4"/>
  <c r="D25" i="4"/>
  <c r="C25" i="4"/>
  <c r="G24" i="4"/>
  <c r="F24" i="4"/>
  <c r="E24" i="4"/>
  <c r="D24" i="4"/>
  <c r="C24" i="4"/>
  <c r="G23" i="4"/>
  <c r="F23" i="4"/>
  <c r="E23" i="4"/>
  <c r="D23" i="4"/>
  <c r="C23" i="4"/>
  <c r="G22" i="4"/>
  <c r="F22" i="4"/>
  <c r="E22" i="4"/>
  <c r="D22" i="4"/>
  <c r="C22" i="4"/>
  <c r="G21" i="4"/>
  <c r="F21" i="4"/>
  <c r="E21" i="4"/>
  <c r="D21" i="4"/>
  <c r="C21" i="4"/>
  <c r="G20" i="4"/>
  <c r="F20" i="4"/>
  <c r="E20" i="4"/>
  <c r="D20" i="4"/>
  <c r="C20" i="4"/>
  <c r="G19" i="4"/>
  <c r="F19" i="4"/>
  <c r="E19" i="4"/>
  <c r="D19" i="4"/>
  <c r="C19" i="4"/>
  <c r="G18" i="4"/>
  <c r="F18" i="4"/>
  <c r="E18" i="4"/>
  <c r="D18" i="4"/>
  <c r="C18" i="4"/>
  <c r="G17" i="4"/>
  <c r="F17" i="4"/>
  <c r="E17" i="4"/>
  <c r="D17" i="4"/>
  <c r="C17" i="4"/>
  <c r="G16" i="4"/>
  <c r="F16" i="4"/>
  <c r="E16" i="4"/>
  <c r="D16" i="4"/>
  <c r="C16" i="4"/>
  <c r="G15" i="4"/>
  <c r="F15" i="4"/>
  <c r="E15" i="4"/>
  <c r="D15" i="4"/>
  <c r="C15" i="4"/>
  <c r="G14" i="4"/>
  <c r="F14" i="4"/>
  <c r="E14" i="4"/>
  <c r="D14" i="4"/>
  <c r="C14" i="4"/>
  <c r="G13" i="4"/>
  <c r="F13" i="4"/>
  <c r="E13" i="4"/>
  <c r="D13" i="4"/>
  <c r="C13" i="4"/>
  <c r="G12" i="4"/>
  <c r="F12" i="4"/>
  <c r="E12" i="4"/>
  <c r="D12" i="4"/>
  <c r="C12" i="4"/>
  <c r="G11" i="4"/>
  <c r="F11" i="4"/>
  <c r="E11" i="4"/>
  <c r="D11" i="4"/>
  <c r="C11" i="4"/>
  <c r="B48" i="3" l="1"/>
  <c r="D48" i="3"/>
  <c r="F48" i="3"/>
  <c r="E48" i="3"/>
  <c r="C48" i="3"/>
  <c r="E19" i="3"/>
  <c r="E17" i="3"/>
  <c r="F15" i="3"/>
  <c r="F19" i="3"/>
  <c r="F17" i="3"/>
  <c r="F14" i="3"/>
  <c r="E14" i="3"/>
  <c r="D15" i="3"/>
  <c r="D19" i="3"/>
  <c r="D17" i="3"/>
  <c r="D14" i="3"/>
  <c r="C15" i="3"/>
  <c r="C19" i="3"/>
  <c r="C17" i="3"/>
  <c r="C14" i="3"/>
  <c r="B15" i="3"/>
  <c r="B19" i="3"/>
  <c r="B17" i="3"/>
  <c r="B51" i="3" l="1"/>
  <c r="B16" i="3"/>
  <c r="B27" i="3"/>
  <c r="B37" i="3" s="1"/>
  <c r="B23" i="3"/>
  <c r="B33" i="3" s="1"/>
  <c r="C30" i="3"/>
  <c r="C40" i="3" s="1"/>
  <c r="C26" i="3"/>
  <c r="C22" i="3"/>
  <c r="C32" i="3" s="1"/>
  <c r="D51" i="3"/>
  <c r="D16" i="3"/>
  <c r="D27" i="3"/>
  <c r="D23" i="3"/>
  <c r="D33" i="3" s="1"/>
  <c r="F30" i="3"/>
  <c r="F40" i="3" s="1"/>
  <c r="F26" i="3"/>
  <c r="F36" i="3" s="1"/>
  <c r="F22" i="3"/>
  <c r="F32" i="3" s="1"/>
  <c r="E30" i="3"/>
  <c r="E40" i="3" s="1"/>
  <c r="E26" i="3"/>
  <c r="E36" i="3" s="1"/>
  <c r="E22" i="3"/>
  <c r="E32" i="3" s="1"/>
  <c r="B30" i="3"/>
  <c r="B26" i="3"/>
  <c r="B36" i="3" s="1"/>
  <c r="B32" i="3"/>
  <c r="C29" i="3"/>
  <c r="C25" i="3"/>
  <c r="C35" i="3" s="1"/>
  <c r="C45" i="3"/>
  <c r="C18" i="3"/>
  <c r="D30" i="3"/>
  <c r="D40" i="3" s="1"/>
  <c r="D26" i="3"/>
  <c r="D22" i="3"/>
  <c r="D32" i="3" s="1"/>
  <c r="F29" i="3"/>
  <c r="F25" i="3"/>
  <c r="F35" i="3" s="1"/>
  <c r="F45" i="3"/>
  <c r="F18" i="3"/>
  <c r="E29" i="3"/>
  <c r="E25" i="3"/>
  <c r="E35" i="3" s="1"/>
  <c r="E45" i="3"/>
  <c r="E18" i="3"/>
  <c r="B29" i="3"/>
  <c r="B25" i="3"/>
  <c r="B35" i="3" s="1"/>
  <c r="C28" i="3"/>
  <c r="C39" i="3" s="1"/>
  <c r="C24" i="3"/>
  <c r="C34" i="3" s="1"/>
  <c r="D29" i="3"/>
  <c r="D25" i="3"/>
  <c r="D35" i="3" s="1"/>
  <c r="D45" i="3"/>
  <c r="D18" i="3"/>
  <c r="F28" i="3"/>
  <c r="F39" i="3" s="1"/>
  <c r="F24" i="3"/>
  <c r="F34" i="3" s="1"/>
  <c r="E28" i="3"/>
  <c r="E39" i="3" s="1"/>
  <c r="E24" i="3"/>
  <c r="E34" i="3" s="1"/>
  <c r="B28" i="3"/>
  <c r="B38" i="3" s="1"/>
  <c r="B24" i="3"/>
  <c r="B34" i="3" s="1"/>
  <c r="C51" i="3"/>
  <c r="C16" i="3"/>
  <c r="C27" i="3"/>
  <c r="C23" i="3"/>
  <c r="C33" i="3" s="1"/>
  <c r="D28" i="3"/>
  <c r="D39" i="3" s="1"/>
  <c r="D24" i="3"/>
  <c r="D34" i="3" s="1"/>
  <c r="F51" i="3"/>
  <c r="F16" i="3"/>
  <c r="F27" i="3"/>
  <c r="F37" i="3" s="1"/>
  <c r="F23" i="3"/>
  <c r="F33" i="3" s="1"/>
  <c r="E51" i="3"/>
  <c r="E16" i="3"/>
  <c r="E27" i="3"/>
  <c r="E23" i="3"/>
  <c r="E33" i="3" s="1"/>
  <c r="F38" i="3" l="1"/>
  <c r="F42" i="3" s="1"/>
  <c r="C38" i="3"/>
  <c r="B39" i="3"/>
  <c r="B42" i="3" s="1"/>
  <c r="D38" i="3"/>
  <c r="D42" i="3" s="1"/>
  <c r="E38" i="3"/>
  <c r="E42" i="3" s="1"/>
  <c r="C42" i="3"/>
  <c r="G15" i="3"/>
  <c r="G17" i="3"/>
  <c r="G14" i="3"/>
  <c r="G28" i="3" l="1"/>
  <c r="G38" i="3" s="1"/>
  <c r="G24" i="3"/>
  <c r="G34" i="3" s="1"/>
  <c r="G18" i="3"/>
  <c r="G19" i="3"/>
  <c r="G48" i="3" l="1"/>
  <c r="G39" i="3"/>
  <c r="G23" i="3"/>
  <c r="G33" i="3" s="1"/>
  <c r="G45" i="3"/>
  <c r="G29" i="3"/>
  <c r="G27" i="3"/>
  <c r="G37" i="3" s="1"/>
  <c r="G51" i="3"/>
  <c r="G16" i="3"/>
  <c r="G22" i="3"/>
  <c r="G32" i="3" s="1"/>
  <c r="G25" i="3"/>
  <c r="G35" i="3" s="1"/>
  <c r="G26" i="3"/>
  <c r="G36" i="3" s="1"/>
  <c r="G30" i="3"/>
  <c r="G40" i="3" s="1"/>
  <c r="G42" i="3" l="1"/>
  <c r="B18" i="3" l="1"/>
</calcChain>
</file>

<file path=xl/sharedStrings.xml><?xml version="1.0" encoding="utf-8"?>
<sst xmlns="http://schemas.openxmlformats.org/spreadsheetml/2006/main" count="464" uniqueCount="420">
  <si>
    <t>SISTEMA FINANCIERO POPULAR Y SOLIDARIO</t>
  </si>
  <si>
    <t>ÍNDICE</t>
  </si>
  <si>
    <t xml:space="preserve">PRESENTACIÓN </t>
  </si>
  <si>
    <t xml:space="preserve">SITUACION FINANCIERA COOPERATIVAS DE AHORRO Y CRÉDITO </t>
  </si>
  <si>
    <t>Base legal</t>
  </si>
  <si>
    <t>Segmento 1:</t>
  </si>
  <si>
    <t>Segmento 2:</t>
  </si>
  <si>
    <t>Segmento 3:</t>
  </si>
  <si>
    <t>Segmento 4:</t>
  </si>
  <si>
    <t>Total:</t>
  </si>
  <si>
    <t xml:space="preserve">      </t>
  </si>
  <si>
    <t>INTRODUCCIÓN Y NOTA TÉCNICA</t>
  </si>
  <si>
    <t>Indicadores financieros</t>
  </si>
  <si>
    <t>TOTALES DE CUENTAS</t>
  </si>
  <si>
    <t>ACTIVOS</t>
  </si>
  <si>
    <t>PASIVOS</t>
  </si>
  <si>
    <t>PATRIMONIO</t>
  </si>
  <si>
    <t>CAPITAL SOCIAL</t>
  </si>
  <si>
    <t>CRÉDITOS (CUENTA 14)</t>
  </si>
  <si>
    <t>DEPÓSITOS (CUENTA 21)</t>
  </si>
  <si>
    <t>CARTERA BRUTA POR TIPO</t>
  </si>
  <si>
    <t>ÍNDICES DE MOROSIDAD</t>
  </si>
  <si>
    <t>MOROSIDAD DE LA CARTERA TOTAL</t>
  </si>
  <si>
    <t>INTERMEDIACIÓN FINANCIERA</t>
  </si>
  <si>
    <t>CARTERA BRUTA / (DEPÓSITOS A LA VISTA + DEPÓSITOS A PLAZO)</t>
  </si>
  <si>
    <t>FONDOS DISPONIBLES / TOTAL DEPÓSITOS A CORTO PLAZO</t>
  </si>
  <si>
    <t>VULNERABILIDAD DEL PATRIMONIO</t>
  </si>
  <si>
    <t>CARTERA IMPRODUCTIVA / PATRIMONIO</t>
  </si>
  <si>
    <t>Cuenta</t>
  </si>
  <si>
    <t>Descripción</t>
  </si>
  <si>
    <t>ACTIVO</t>
  </si>
  <si>
    <t>FONDOS DISPONIBLES</t>
  </si>
  <si>
    <t>INVERSIONES</t>
  </si>
  <si>
    <t>CUENTAS POR COBRAR</t>
  </si>
  <si>
    <t>PROPIEDADES Y EQUIPO</t>
  </si>
  <si>
    <t>OTROS ACTIVOS</t>
  </si>
  <si>
    <t>OBLIGACIONES INMEDIATAS</t>
  </si>
  <si>
    <t>CUENTAS POR PAGAR</t>
  </si>
  <si>
    <t>OBLIGACIONES FINANCIERAS</t>
  </si>
  <si>
    <t>OTROS PASIVOS</t>
  </si>
  <si>
    <t>RESERVAS</t>
  </si>
  <si>
    <t>OTROS APORTES PATRIMONIALES</t>
  </si>
  <si>
    <t>RESULTADOS</t>
  </si>
  <si>
    <t>GASTOS</t>
  </si>
  <si>
    <t>INTERESES CAUSADOS</t>
  </si>
  <si>
    <t>COMISIONES CAUSADAS</t>
  </si>
  <si>
    <t>PROVISIONES</t>
  </si>
  <si>
    <t>OTROS GASTOS Y PERDIDAS</t>
  </si>
  <si>
    <t>INGRESOS</t>
  </si>
  <si>
    <t>INTERESES Y DESCUENTOS GANADOS</t>
  </si>
  <si>
    <t>COMISIONES GANADAS</t>
  </si>
  <si>
    <t>UTILIDADES FINANCIERAS</t>
  </si>
  <si>
    <t>INGRESOS POR SERVICIOS</t>
  </si>
  <si>
    <t>OTROS INGRESOS OPERACIONALES</t>
  </si>
  <si>
    <t>OTROS INGRESOS</t>
  </si>
  <si>
    <t>CUENTAS CONTINGENTES</t>
  </si>
  <si>
    <t>DEUDORAS</t>
  </si>
  <si>
    <t>ACREEDORAS</t>
  </si>
  <si>
    <t>CUENTAS DE ORDEN</t>
  </si>
  <si>
    <t>CUENTAS DE ORDEN DEUDORAS</t>
  </si>
  <si>
    <t>CUENTAS DE ORDEN ACREEDORAS</t>
  </si>
  <si>
    <t>BALANCES SFPS</t>
  </si>
  <si>
    <t>INDICADORES</t>
  </si>
  <si>
    <t>Segmento</t>
  </si>
  <si>
    <t>BOLETÍN FINANCIERO COMPARATIVO</t>
  </si>
  <si>
    <t>Reproducción autorizada siempre que se mencione fuente y elaboración.</t>
  </si>
  <si>
    <t>Total Segmento 1</t>
  </si>
  <si>
    <t xml:space="preserve">Total Segmento 2 </t>
  </si>
  <si>
    <t>Total Segmento 3</t>
  </si>
  <si>
    <t xml:space="preserve">Total Segmento 4 </t>
  </si>
  <si>
    <t>Total SFPS</t>
  </si>
  <si>
    <t xml:space="preserve">El sector financiero popular y solidario está conformado en parte por las cooperativas de ahorro y crédito que operan en el país y que adecuaron sus estatutos en la Superintendencia de Economía Popular y Solidaria (SEPS) de acuerdo a la Disposición Transitoria Primera de la Ley Orgánica de Economía Popular y Solidaria (LOEPS). El Art. 147 literal (f) de la LOEPS, dispone que entre las atribuciones legales de la SEPS está "levantar estadísticas de las actividades que realizan las organizaciones sujetas a esta Ley". Adicionalmente, el Art. 12 de la LOEPS manda que para ejercer el control y con fines estadísticos las personas y organizaciones registradas presentarán a la Superintendencia, información periódica relacionada con la situación económica y de gestión, de acuerdo con lo que disponga el Reglamento de la presente Ley y cualquier otra información inherente al uso de los beneficios otorgados por el Estado. </t>
  </si>
  <si>
    <t xml:space="preserve">INTRODUCCIÓN </t>
  </si>
  <si>
    <t>Segmentación de las cooperativas de ahorro y crédito</t>
  </si>
  <si>
    <t>Cooperativas de ahorro y crédito incluidas en este boletín, por segmento</t>
  </si>
  <si>
    <t>Menú Principal</t>
  </si>
  <si>
    <t xml:space="preserve">ESTADO DE SITUACIÓN </t>
  </si>
  <si>
    <t>(en dólares)</t>
  </si>
  <si>
    <t>Total Segmento 2</t>
  </si>
  <si>
    <t>Total Segmento 4</t>
  </si>
  <si>
    <t>(en millones de dólares y en porcentajes)</t>
  </si>
  <si>
    <t xml:space="preserve">*LIQUIDEZ </t>
  </si>
  <si>
    <t>Total Segmento 5</t>
  </si>
  <si>
    <t>SEGMENTO 1, 2, 3, 4 y 5</t>
  </si>
  <si>
    <t>Artículo 1.- Las entidades del sector financiero popular y solidario de acuerdo al tipo y al saldo de sus activos se ubicarán en los siguientes segmentos:</t>
  </si>
  <si>
    <r>
      <t>Conforme a lo dispuesto en el Art. 14, numeral 35 del Código Orgánico Monetario y Financiero en el que determina entre las funciones de la Junta de Política y Regulación Monetaria y Financiera “Establecer la segmentación de las entidades del Sector Financiero Popular y Solidario.”; la Junta de Política y Regulación Monetaria y Financiera expide la resolución No. 038-2015-F el 13 de febrero de 2015, en la que establece la norma para</t>
    </r>
    <r>
      <rPr>
        <b/>
        <sz val="12"/>
        <color theme="1"/>
        <rFont val="Calibri"/>
        <family val="2"/>
        <scheme val="minor"/>
      </rPr>
      <t xml:space="preserve"> LA SEGMENTACIÓN DE LAS ENTIDADES DEL SECTOR FINANCIERO POPULAR Y SOLIDARIO.</t>
    </r>
    <r>
      <rPr>
        <sz val="12"/>
        <color theme="1"/>
        <rFont val="Calibri"/>
        <family val="2"/>
        <scheme val="minor"/>
      </rPr>
      <t xml:space="preserve">
Artículo 1.- Las entidades del sector financiero popular y solidario de acuerdo al tipo y al saldo de sus activos se ubicarán en los siguientes segmentos:</t>
    </r>
  </si>
  <si>
    <t>Activos (USD)</t>
  </si>
  <si>
    <t>Mayor a 80'000.000,00</t>
  </si>
  <si>
    <t>Mayor a 20'000.000,00 hasta 80'000.000,00</t>
  </si>
  <si>
    <t>Mayor a 5'000.000,00 hasta 20'000.000,00</t>
  </si>
  <si>
    <t>Mayor a 1'000.000,00 hasta 5'000.000,00</t>
  </si>
  <si>
    <t>Hasta 1'000.000,00</t>
  </si>
  <si>
    <t>Cajas de Ahorro, bancos comunales y cajas comunales</t>
  </si>
  <si>
    <t>Segmento 5:</t>
  </si>
  <si>
    <t>Caja</t>
  </si>
  <si>
    <t>Bancos y otras instituciones financieras</t>
  </si>
  <si>
    <t>Efectos de cobro inmediato</t>
  </si>
  <si>
    <t>Remesas en tránsito</t>
  </si>
  <si>
    <t>OPERACIONES INTERFINANCIERAS</t>
  </si>
  <si>
    <t>Fondos interfinancieros vendidos</t>
  </si>
  <si>
    <t>Operaciones de reporto con instituciones financieras</t>
  </si>
  <si>
    <t>(Provisión para operaciones interfinancieras y de reporto)</t>
  </si>
  <si>
    <t>A valor razonable con cambios en el estado de resultados de entidades del sector privado y SFPS</t>
  </si>
  <si>
    <t>A valor razonable con cambios en el estado de resultados del Estado o de entidades del sector público</t>
  </si>
  <si>
    <t>Disponibles para la venta de entidades del sector privado y sector financiero popular y solidario</t>
  </si>
  <si>
    <t>Disponibles para la venta del Estado o de entidades del sector público</t>
  </si>
  <si>
    <t>Mantenidas hasta su vencimiento de entidades del sector privado y sector financiero popular y solidario</t>
  </si>
  <si>
    <t>Mantenidas hasta su vencimiento del Estado o de entidades del sector público</t>
  </si>
  <si>
    <t>De disponibilidad restringida</t>
  </si>
  <si>
    <t>(Provisión para inversiones)</t>
  </si>
  <si>
    <t>CARTERA DE CRÉDITOS</t>
  </si>
  <si>
    <t>Cartera de créditos comercial prioritario por vencer</t>
  </si>
  <si>
    <t>Cartera de créditos de consumo prioritario por vencer</t>
  </si>
  <si>
    <t>Cartera de crédito inmobiliario por vencer</t>
  </si>
  <si>
    <t>Cartera de microcrédito por vencer</t>
  </si>
  <si>
    <t>Cartera de crédito productivo por vencer</t>
  </si>
  <si>
    <t>Cartera de crédito comercial ordinario por vencer</t>
  </si>
  <si>
    <t>Cartera de créditos de consumo ordinario por vencer</t>
  </si>
  <si>
    <t>Cartera de crédito de vivienda de interés público por vencer</t>
  </si>
  <si>
    <t>Cartera de créditos comercial prioritario refinanciada por vencer</t>
  </si>
  <si>
    <t>Cartera de créditos de consumo prioritario refinanciada por vencer</t>
  </si>
  <si>
    <t>Cartera de crédito inmobiliario refinanciada por vencer</t>
  </si>
  <si>
    <t>Cartera de microcrédito refinanciada por vencer</t>
  </si>
  <si>
    <t>Cartera de crédito productivo refinanciada por vencer</t>
  </si>
  <si>
    <t>Cartera de crédito comercial ordinario refinanciada por vencer</t>
  </si>
  <si>
    <t>Cartera de créditos de consumo ordinario refinanciada por vencer</t>
  </si>
  <si>
    <t>Cartera de crédito de vivienda de interés público refinanciada por vencer</t>
  </si>
  <si>
    <t>Cartera de créditos comercial prioritario reestructurada por vencer</t>
  </si>
  <si>
    <t>Cartera de créditos de consumo prioritario reestructurada por vencer</t>
  </si>
  <si>
    <t>Cartera de crédito inmobiliario reestructurada por vencer</t>
  </si>
  <si>
    <t>Cartera de microcrédito reestructurada por vencer</t>
  </si>
  <si>
    <t>Cartera de crédito productivo reestructurada por vencer</t>
  </si>
  <si>
    <t>Cartera de crédito comercial ordinario reestructurada por vencer</t>
  </si>
  <si>
    <t>Cartera de créditos de consumo ordinario reestructurada por vencer</t>
  </si>
  <si>
    <t>Cartera de crédito de vivienda de interés público reestructurada por vencer</t>
  </si>
  <si>
    <t>Cartera de créditos comercial prioritario que no devenga intereses</t>
  </si>
  <si>
    <t>Cartera de créditos de consumo prioritario que no devenga intereses</t>
  </si>
  <si>
    <t>Cartera de crédito inmobiliario que no devenga intereses</t>
  </si>
  <si>
    <t>Cartera de microcrédito que no devenga intereses</t>
  </si>
  <si>
    <t>Cartera de crédito productivo que no devenga intereses</t>
  </si>
  <si>
    <t>Cartera de crédito comercial ordinario que no devenga intereses</t>
  </si>
  <si>
    <t>Cartera de créditos de consumo ordinario que no devenga intereses</t>
  </si>
  <si>
    <t>Cartera de crédito de vivienda de interés público que no devenga intereses</t>
  </si>
  <si>
    <t>Cartera de créditos comercial prioritario refinanciada que no devenga intereses</t>
  </si>
  <si>
    <t>Cartera de créditos de consumo prioritario refinanciada que no devenga intereses</t>
  </si>
  <si>
    <t>Cartera de crédito inmobiliario refinanciada que no devenga intereses</t>
  </si>
  <si>
    <t>Cartera microcrédito refinanciada que no devenga intereses</t>
  </si>
  <si>
    <t>Cartera de crédito productivo refinanciada que no devenga intereses</t>
  </si>
  <si>
    <t>Cartera de crédito comercial ordinario refinanciada que no devenga intereses</t>
  </si>
  <si>
    <t>Cartera de créditos de consumo ordinario refinanciada que no devenga intereses</t>
  </si>
  <si>
    <t>Cartera de crédito de vivienda de interés público refinanciada que no devenga intereses</t>
  </si>
  <si>
    <t>Cartera de créditos comercial prioritario reestructurada que no devenga intereses</t>
  </si>
  <si>
    <t>Cartera de créditos de consumo prioritario reestructurada que no devenga intereses</t>
  </si>
  <si>
    <t>Cartera de crédito inmobiliario reestructurada que no devenga intereses</t>
  </si>
  <si>
    <t>Cartera microcrédito reestructurada que no devenga intereses</t>
  </si>
  <si>
    <t>Cartera de crédito productivo reestructurada que no devenga intereses</t>
  </si>
  <si>
    <t>Cartera de crédito comercial ordinario reestructurada que no devenga intereses</t>
  </si>
  <si>
    <t>Cartera de créditos de consumo ordinario reestructurada que no devenga intereses</t>
  </si>
  <si>
    <t>Cartera de crédito de vivienda de interés público reestructurada que no devenga intereses</t>
  </si>
  <si>
    <t>Cartera de créditos comercial prioritario vencida</t>
  </si>
  <si>
    <t>Cartera de créditos de consumo prioritario vencida</t>
  </si>
  <si>
    <t>Cartera de crédito inmobiliario vencida</t>
  </si>
  <si>
    <t>Cartera de microcrédito vencida</t>
  </si>
  <si>
    <t>Cartera de crédito productivo vencida</t>
  </si>
  <si>
    <t>Cartera de crédito comercial ordinario vencida</t>
  </si>
  <si>
    <t>Cartera de créditos de consumo ordinario vencida</t>
  </si>
  <si>
    <t>Cartera de crédito de vivienda de interés público vencida</t>
  </si>
  <si>
    <t>Cartera de créditos comercial prioritario refinanciada vencida</t>
  </si>
  <si>
    <t>Cartera de créditos de consumo prioritario refinanciada vencida</t>
  </si>
  <si>
    <t>Cartera de crédito inmobiliario refinanciada vencida</t>
  </si>
  <si>
    <t>Cartera de microcrédito refinanciada vencida</t>
  </si>
  <si>
    <t>Cartera de crédito productivo refinanciada vencida</t>
  </si>
  <si>
    <t>Cartera de crédito comercial ordinario refinanciada vencida</t>
  </si>
  <si>
    <t>Cartera de créditos de consumo ordinario refinanciada vencida</t>
  </si>
  <si>
    <t>Cartera de crédito de vivienda de interés público refinanciada vencida</t>
  </si>
  <si>
    <t>Cartera de créditos comercial prioritario reestructurada vencida</t>
  </si>
  <si>
    <t>Cartera de créditos de consumo prioritario reestructurada vencida</t>
  </si>
  <si>
    <t>Cartera de crédito inmobiliario reestructurada vencida</t>
  </si>
  <si>
    <t>Cartera de microcrédito reestructurada vencida</t>
  </si>
  <si>
    <t>Cartera de crédito productivo reestructurada vencida</t>
  </si>
  <si>
    <t>Cartera de crédito comercial ordinario reestructurada vencida</t>
  </si>
  <si>
    <t>Cartera de créditos de consumo ordinario reestructurada vencida</t>
  </si>
  <si>
    <t>Cartera de crédito de vivienda de interés público reestructurada vencida</t>
  </si>
  <si>
    <t>Cartera de crédito educativo por vencer</t>
  </si>
  <si>
    <t>Cartera de crédito educativo refinanciada por vencer</t>
  </si>
  <si>
    <t>Cartera de crédito educativo reestructurada por vencer</t>
  </si>
  <si>
    <t>Cartera de crédito educativo que no devenga intereses</t>
  </si>
  <si>
    <t>Cartera de crédito educativo refinanciada que no devenga intereses</t>
  </si>
  <si>
    <t>Cartera de crédito educativo reestructurada que no devenga intereses</t>
  </si>
  <si>
    <t>Cartera de crédito educativo vencida</t>
  </si>
  <si>
    <t>Cartera de crédito educativo refinanciada vencida</t>
  </si>
  <si>
    <t>Cartera de crédito educativo reestructurada vencida</t>
  </si>
  <si>
    <t>(Provisiones para créditos incobrables)</t>
  </si>
  <si>
    <t>DEUDORES POR ACEPTACIÓN</t>
  </si>
  <si>
    <t>Dentro del plazo</t>
  </si>
  <si>
    <t>Después del plazo</t>
  </si>
  <si>
    <t>Intereses por cobrar de operaciones interfinancieras</t>
  </si>
  <si>
    <t>Intereses por cobrar inversiones</t>
  </si>
  <si>
    <t>Intereses por cobrar de cartera de créditos</t>
  </si>
  <si>
    <t>Otros intereses por cobrar</t>
  </si>
  <si>
    <t>Comisiones por cobrar</t>
  </si>
  <si>
    <t>Rendimientos por cobrar de fideicomisos mercantiles</t>
  </si>
  <si>
    <t>Garantías pagadas pendientes de recuperación</t>
  </si>
  <si>
    <t>Anticipo para adquisición de acciones</t>
  </si>
  <si>
    <t>Inversiones vencidas</t>
  </si>
  <si>
    <t>Pagos por cuenta de socios</t>
  </si>
  <si>
    <t>Intereses reestructurados por cobrar</t>
  </si>
  <si>
    <t>Subsidios por cobrar</t>
  </si>
  <si>
    <t>Cuentas  por cobrar por cartera de vivienda vendida al fideicomiso de titularización</t>
  </si>
  <si>
    <t>Cuentas por cobrar varias</t>
  </si>
  <si>
    <t>(Provisión para cuentas por cobrar)</t>
  </si>
  <si>
    <t>BIENES REALIZABLES, ADJUDICADOS POR PAGO, DE ARRENDAMIENTO MERCANTIL Y NO UTILIZADOS POR LA INSTITUCIÓN</t>
  </si>
  <si>
    <t>Bienes adjudicados por pago</t>
  </si>
  <si>
    <t>Bienes arrendados</t>
  </si>
  <si>
    <t>Bienes no utilizados por la institución</t>
  </si>
  <si>
    <t>(Provisión para bienes realizables, adjudicados por pago y recuperados)</t>
  </si>
  <si>
    <t>Terrenos</t>
  </si>
  <si>
    <t>Edificios</t>
  </si>
  <si>
    <t>Construcciones y remodelaciones en curso</t>
  </si>
  <si>
    <t>Otros locales</t>
  </si>
  <si>
    <t>Muebles, enseres y equipos de oficina</t>
  </si>
  <si>
    <t>Equipos de computación</t>
  </si>
  <si>
    <t>Unidades de transporte</t>
  </si>
  <si>
    <t>Equipos de construcción</t>
  </si>
  <si>
    <t>Otros</t>
  </si>
  <si>
    <t>(Depreciación acumulada)</t>
  </si>
  <si>
    <t>Inversiones en acciones y participaciones</t>
  </si>
  <si>
    <t>Derechos fiduciarios</t>
  </si>
  <si>
    <t>Gastos y pagos anticipados</t>
  </si>
  <si>
    <t>Gastos diferidos</t>
  </si>
  <si>
    <t>Materiales, mercaderías e insumos</t>
  </si>
  <si>
    <t>Transferencias internas</t>
  </si>
  <si>
    <t>Derechos Fiduciarios recibidos por resolución del sector financiero popular y solidario</t>
  </si>
  <si>
    <t>(Provisión para otros activos irrecuperables)</t>
  </si>
  <si>
    <t>OBLIGACIONES CON EL PÚBLICO</t>
  </si>
  <si>
    <t>Depósitos a la vista</t>
  </si>
  <si>
    <t>Operaciones de reporto</t>
  </si>
  <si>
    <t>Depósitos a plazo</t>
  </si>
  <si>
    <t>Depósitos de garantía</t>
  </si>
  <si>
    <t>Depósitos restringidos</t>
  </si>
  <si>
    <t>Fondos interfinancieros comprados</t>
  </si>
  <si>
    <t>Operaciones por confirmar</t>
  </si>
  <si>
    <t>Cheques de gerencia</t>
  </si>
  <si>
    <t>Giros, transferencias y cobranzas por pagar</t>
  </si>
  <si>
    <t>Recaudaciones para el sector público</t>
  </si>
  <si>
    <t>Valores en circulación y cupones por pagar</t>
  </si>
  <si>
    <t>ACEPTACIONES EN CIRCULACIÓN</t>
  </si>
  <si>
    <t>Intereses por pagar</t>
  </si>
  <si>
    <t>Comisiones por pagar</t>
  </si>
  <si>
    <t>Obligaciones patronales</t>
  </si>
  <si>
    <t>Retenciones</t>
  </si>
  <si>
    <t>Contribuciones, impuestos y multas</t>
  </si>
  <si>
    <t>Proveedores</t>
  </si>
  <si>
    <t>Obligaciones por compra de cartera</t>
  </si>
  <si>
    <t xml:space="preserve">Garantías crediticias subrogadas pendientes de recuperación </t>
  </si>
  <si>
    <t>Cuentas por pagar a establecimientos afiliados</t>
  </si>
  <si>
    <t>Provisiones para aceptaciones</t>
  </si>
  <si>
    <t>Cuentas por pagar varias</t>
  </si>
  <si>
    <t>Sobregiros</t>
  </si>
  <si>
    <t>Obligaciones con instituciones financieras del país y sector financiero popular y solidario</t>
  </si>
  <si>
    <t>Obligaciones con instituciones financieras del exterior</t>
  </si>
  <si>
    <t>Obligaciones con entidades del grupo financiero en el país y grupo de economía popular y solidaria</t>
  </si>
  <si>
    <t>Obligaciones con entidades financieras del sector público</t>
  </si>
  <si>
    <t>Obligaciones con organismos multilaterales</t>
  </si>
  <si>
    <t>Obligaciones con entidades del sector público</t>
  </si>
  <si>
    <t xml:space="preserve">Obligaciones con el fondo de liquidez del sector financiero popular y solidario </t>
  </si>
  <si>
    <t>Otras obligaciones</t>
  </si>
  <si>
    <t>VALORES EN CIRCULACIÓN</t>
  </si>
  <si>
    <t>Bonos</t>
  </si>
  <si>
    <t>Obligaciones</t>
  </si>
  <si>
    <t>Otros títulos valores</t>
  </si>
  <si>
    <t>Prima o descuento en colocación de valores en circulación</t>
  </si>
  <si>
    <t>Ingresos recibidos por anticipado</t>
  </si>
  <si>
    <t>Consignación para pago de obligaciones</t>
  </si>
  <si>
    <t>Fondos en administración</t>
  </si>
  <si>
    <t xml:space="preserve">Transferencias internas </t>
  </si>
  <si>
    <t>Subsidios del gobierno nacional</t>
  </si>
  <si>
    <t>Minusvalía mercantil (Badwill)</t>
  </si>
  <si>
    <t>Capital Pagado</t>
  </si>
  <si>
    <t>Aportes de socios</t>
  </si>
  <si>
    <t>Legales</t>
  </si>
  <si>
    <t>Generales</t>
  </si>
  <si>
    <t>Especiales</t>
  </si>
  <si>
    <t>Revalorización del patrimonio</t>
  </si>
  <si>
    <t>Fondo Irrepartible de Reserva Legal</t>
  </si>
  <si>
    <t>Por resultados no operativos</t>
  </si>
  <si>
    <t>Otros aportes patrimoniales</t>
  </si>
  <si>
    <t>Donaciones</t>
  </si>
  <si>
    <t>SUPERÁVIT POR VALUACIONES</t>
  </si>
  <si>
    <t>Superávit por valuación de propiedades, equipo y otros</t>
  </si>
  <si>
    <t>Superávit por valuación de inversiones en acciones</t>
  </si>
  <si>
    <t>Valuación de inversiones en instrumentos financieros</t>
  </si>
  <si>
    <t>Utilidades o excedentes acumuladas</t>
  </si>
  <si>
    <t>(Pérdidas acumuladas)</t>
  </si>
  <si>
    <t>Utilidad o excedente del ejercicio</t>
  </si>
  <si>
    <t>(Pérdida del ejercicio)</t>
  </si>
  <si>
    <t>(DESVALORIZACIÓN DEL PATRIMONIO)</t>
  </si>
  <si>
    <t>Obligaciones con el público</t>
  </si>
  <si>
    <t xml:space="preserve">Operaciones interfinancieras </t>
  </si>
  <si>
    <t>Obligaciones financieras</t>
  </si>
  <si>
    <t>Valores en circulación y obligaciones convertibles en acciones</t>
  </si>
  <si>
    <t>Otros intereses</t>
  </si>
  <si>
    <t>Operaciones contingentes</t>
  </si>
  <si>
    <t>Cobranzas</t>
  </si>
  <si>
    <t>Por operaciones de permuta financiera</t>
  </si>
  <si>
    <t>Servicios fiduciarios</t>
  </si>
  <si>
    <t>Varias</t>
  </si>
  <si>
    <t>PÉRDIDAS FINANCIERAS</t>
  </si>
  <si>
    <t>En valuación de inversiones</t>
  </si>
  <si>
    <t>En venta de activos productivos</t>
  </si>
  <si>
    <t>Pérdidas por fideicomiso mercantil</t>
  </si>
  <si>
    <t>Prima de inversiones en títulos valores</t>
  </si>
  <si>
    <t>Primas en cartera comprada</t>
  </si>
  <si>
    <t>Inversiones</t>
  </si>
  <si>
    <t>Cartera de créditos</t>
  </si>
  <si>
    <t>Cuentas por cobrar</t>
  </si>
  <si>
    <t>Bienes realizables, adjudicados por pago y de arrendamiento mercantil</t>
  </si>
  <si>
    <t>Otros activos</t>
  </si>
  <si>
    <t>Operaciones interfinancieras y de reporto</t>
  </si>
  <si>
    <t>GASTOS DE OPERACIÓN</t>
  </si>
  <si>
    <t>Gastos de personal</t>
  </si>
  <si>
    <t>Honorarios</t>
  </si>
  <si>
    <t>Servicios varios</t>
  </si>
  <si>
    <t>Impuestos, contribuciones y multas</t>
  </si>
  <si>
    <t>Depreciaciones</t>
  </si>
  <si>
    <t>Amortizaciones</t>
  </si>
  <si>
    <t>Otros gastos</t>
  </si>
  <si>
    <t>OTRAS PÉRDIDAS OPERACIONALES</t>
  </si>
  <si>
    <t>Pérdida en acciones y participaciones</t>
  </si>
  <si>
    <t>Pérdida en venta de bienes realizables y recuperados</t>
  </si>
  <si>
    <t>Otras</t>
  </si>
  <si>
    <t>Pérdida en venta de bienes</t>
  </si>
  <si>
    <t>Pérdida en venta de acciones y participaciones</t>
  </si>
  <si>
    <t>Intereses y comisiones devengados en ejercicios anteriores</t>
  </si>
  <si>
    <t>IMPUESTOS Y PARTICIPACIÓN A EMPLEADOS</t>
  </si>
  <si>
    <t>Participación a empleados</t>
  </si>
  <si>
    <t>Impuesto a la renta</t>
  </si>
  <si>
    <t>Depósitos</t>
  </si>
  <si>
    <t>Operaciones interfinancieras</t>
  </si>
  <si>
    <t>Intereses y descuentos de inversiones en títulos valores</t>
  </si>
  <si>
    <t>Intereses y descuentos de cartera de créditos</t>
  </si>
  <si>
    <t>Otros intereses y descuentos</t>
  </si>
  <si>
    <t>Deudores por aceptación</t>
  </si>
  <si>
    <t>Avales</t>
  </si>
  <si>
    <t>Fianzas</t>
  </si>
  <si>
    <t>Cartas de Crédito</t>
  </si>
  <si>
    <t>Rendimientos por fideicomiso mercantil</t>
  </si>
  <si>
    <t>Arrendamiento financiero</t>
  </si>
  <si>
    <t xml:space="preserve">Servicios fiduciarios </t>
  </si>
  <si>
    <t>Manejo y cobranzas</t>
  </si>
  <si>
    <t xml:space="preserve">Garantías crediticias otorgadas por la Corporación Nacional de Finanzas Populares y Solidarias </t>
  </si>
  <si>
    <t>Otros servicios</t>
  </si>
  <si>
    <t>Utilidades en acciones y participaciones</t>
  </si>
  <si>
    <t>Utilidad en venta de bienes realizables y recuperados</t>
  </si>
  <si>
    <t>Dividendos o excedentes por certificados de aportación</t>
  </si>
  <si>
    <t xml:space="preserve">Ingresos por subsidios realizados </t>
  </si>
  <si>
    <t xml:space="preserve">Ingresos por subsidios recuperados </t>
  </si>
  <si>
    <t>Utilidad en venta de bienes</t>
  </si>
  <si>
    <t>Utilidad en venta de acciones y participaciones</t>
  </si>
  <si>
    <t>Arrendamientos</t>
  </si>
  <si>
    <t>Recuperaciones de activos financieros</t>
  </si>
  <si>
    <t>Pérdidas y ganancias</t>
  </si>
  <si>
    <t>Otras cuentas contingentes deudoras</t>
  </si>
  <si>
    <t>Fianzas y garantías</t>
  </si>
  <si>
    <t>Cartas de crédito</t>
  </si>
  <si>
    <t>Créditos aprobados no desembolsados</t>
  </si>
  <si>
    <t>Compromisos futuros</t>
  </si>
  <si>
    <t>Garantías  concedidas por el sistema de garantía crediticio</t>
  </si>
  <si>
    <t>Otras cuentas contingentes acreedoras</t>
  </si>
  <si>
    <t>Valores y bienes propios en poder de terceros</t>
  </si>
  <si>
    <t>Activos propios en poder de terceros entregados en garantía</t>
  </si>
  <si>
    <t>Activos castigados</t>
  </si>
  <si>
    <t>Líneas de crédito no utilizadas</t>
  </si>
  <si>
    <t>Operaciones activas con empresas vinculadas</t>
  </si>
  <si>
    <t>Operaciones activas con entidades del grupo financiero</t>
  </si>
  <si>
    <t>Cartera de créditos y otros activos en demanda judicial</t>
  </si>
  <si>
    <t xml:space="preserve">Cartera comprada a instituciones con resolución de liquidación </t>
  </si>
  <si>
    <t>Intereses, comisiones e ingresos en suspenso</t>
  </si>
  <si>
    <t>Contrato de arrendamiento mercantil financiero</t>
  </si>
  <si>
    <t>Otras cuentas de orden deudoras</t>
  </si>
  <si>
    <t>Valores y bienes recibidos de terceros</t>
  </si>
  <si>
    <t>Operaciones pasivas con empresas vinculadas</t>
  </si>
  <si>
    <t>Operaciones Pasivas con empresas subsidiarias y afiliadas</t>
  </si>
  <si>
    <t>Depósitos y otras captaciones no cubiertas por  El Fondo de Seguro de Depósito</t>
  </si>
  <si>
    <t>Deficiencia de provisiones</t>
  </si>
  <si>
    <t>Depósitos de entidades del sector público</t>
  </si>
  <si>
    <t xml:space="preserve">Origen de capital </t>
  </si>
  <si>
    <t>Valores y bienes recibidos en fideicomiso mercantil</t>
  </si>
  <si>
    <t>Capital suscrito no pagado</t>
  </si>
  <si>
    <t>Pasivos adquiridos</t>
  </si>
  <si>
    <t>Orden de prelación</t>
  </si>
  <si>
    <t>Provisiones constituidas</t>
  </si>
  <si>
    <t>Depósitos o captaciones constituidos como garantía de préstamos</t>
  </si>
  <si>
    <t>Intereses pagados por depósitos o captaciones constituidos como garantía de préstamos</t>
  </si>
  <si>
    <t>Operaciones de financiamiento afianzadas</t>
  </si>
  <si>
    <t>Otras cuentas de orden acreedoras</t>
  </si>
  <si>
    <t xml:space="preserve">CRÉDITO COMERCIAL PRIORITARIO </t>
  </si>
  <si>
    <t>CRÉDITO DE CONSUMO PRIORITARIO</t>
  </si>
  <si>
    <t>CRÉDITO INMOBILIARIO</t>
  </si>
  <si>
    <t>MICROCRÉDITO</t>
  </si>
  <si>
    <t>CRÉDITO PRODUCTIVO</t>
  </si>
  <si>
    <t>CRÉDITO COMERCIAL ORDINARIO</t>
  </si>
  <si>
    <t>CRÉDITO DE CONSUMO ORDINARIO</t>
  </si>
  <si>
    <t>CRÉDITO DE VIVIENDA DE INTERÉS PÚBLICO</t>
  </si>
  <si>
    <t>CRÉDITO EDUCATIVO</t>
  </si>
  <si>
    <r>
      <t>Elaboración:</t>
    </r>
    <r>
      <rPr>
        <sz val="8"/>
        <rFont val="Calibri"/>
        <family val="2"/>
        <scheme val="minor"/>
      </rPr>
      <t xml:space="preserve"> Dirección Nacional de Información Técnica y Estadística - Superintendencia de Economía Popular y Solidaria</t>
    </r>
  </si>
  <si>
    <r>
      <rPr>
        <b/>
        <sz val="8"/>
        <color theme="1"/>
        <rFont val="Calibri"/>
        <family val="2"/>
        <scheme val="minor"/>
      </rPr>
      <t>Responsable:</t>
    </r>
    <r>
      <rPr>
        <sz val="8"/>
        <color theme="1"/>
        <rFont val="Calibri"/>
        <family val="2"/>
        <scheme val="minor"/>
      </rPr>
      <t xml:space="preserve"> sonia.garcia@seps.gob.ec</t>
    </r>
  </si>
  <si>
    <t>26 cooperativas, de un total de 26 cooperativas</t>
  </si>
  <si>
    <t>Nota: Para el Segmento 1 no se considera la Corporación Nacional de Finanzas Populares y Solidarias - CONAFIPS</t>
  </si>
  <si>
    <t>De 1 a 30 días</t>
  </si>
  <si>
    <t>De 31 a 90 días</t>
  </si>
  <si>
    <t>38 cooperativas, de un total de 38 cooperativas</t>
  </si>
  <si>
    <t>Corte al 31 de Diciembre de 2017</t>
  </si>
  <si>
    <t xml:space="preserve"> La información aquí contenida fue proporcionada por las Cooperativas de Ahorro y Crédito del Sistema Financiero Popular y Solidario (SFPS) que enviaron información de sus estados financieros a la Superintendencia de Economía Popular y Solidaria, con fecha hasta el 30 de Abril de 2018. La Superintendencia se reserva el derecho de actualizar la misma al momento de recibir nueva información o en caso de encontrarse inconsistencias en los datos recibidos.</t>
  </si>
  <si>
    <r>
      <t xml:space="preserve">Fuente:  </t>
    </r>
    <r>
      <rPr>
        <sz val="8"/>
        <rFont val="Calibri"/>
        <family val="2"/>
        <scheme val="minor"/>
      </rPr>
      <t>Estados de situación financiera con corte al 31-Diciembre-2017 remitidos por las cooperativas de ahorro y crédito del segmento 1, 2, 3, 4 y 5. Supervisadas y controladas por la SEPS.</t>
    </r>
  </si>
  <si>
    <r>
      <rPr>
        <b/>
        <sz val="8"/>
        <rFont val="Calibri"/>
        <family val="2"/>
        <scheme val="minor"/>
      </rPr>
      <t>Director:</t>
    </r>
    <r>
      <rPr>
        <b/>
        <sz val="8"/>
        <color indexed="12"/>
        <rFont val="Calibri"/>
        <family val="2"/>
        <scheme val="minor"/>
      </rPr>
      <t xml:space="preserve"> </t>
    </r>
    <r>
      <rPr>
        <sz val="8"/>
        <rFont val="Calibri"/>
        <family val="2"/>
        <scheme val="minor"/>
      </rPr>
      <t xml:space="preserve">ana.heredia@seps.gob.ec  </t>
    </r>
    <r>
      <rPr>
        <sz val="8"/>
        <color indexed="12"/>
        <rFont val="Calibri"/>
        <family val="2"/>
        <scheme val="minor"/>
      </rPr>
      <t xml:space="preserve">          </t>
    </r>
  </si>
  <si>
    <t>82 cooperativas, de un total de 82 cooperativas</t>
  </si>
  <si>
    <t>173 cooperativas, de un total de 178 cooperativas</t>
  </si>
  <si>
    <t>287 cooperativas, de un total de 332 cooperativas</t>
  </si>
  <si>
    <t>606 cooperativas, de un total de 656 cooperativas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</si>
</sst>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0.0%"/>
    <numFmt numFmtId="166" formatCode="0.0000%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indexed="9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indexed="8"/>
      <name val="Calibri"/>
      <family val="2"/>
      <scheme val="minor"/>
    </font>
    <font>
      <u/>
      <sz val="10"/>
      <color indexed="12"/>
      <name val="Calibri"/>
      <family val="2"/>
      <scheme val="minor"/>
    </font>
    <font>
      <b/>
      <i/>
      <sz val="8"/>
      <name val="Calibri"/>
      <family val="2"/>
      <scheme val="minor"/>
    </font>
    <font>
      <sz val="10"/>
      <color indexed="3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8"/>
      <color indexed="12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8"/>
      <color indexed="9"/>
      <name val="Calibri"/>
      <family val="2"/>
    </font>
    <font>
      <b/>
      <sz val="14"/>
      <name val="Arial"/>
      <family val="2"/>
    </font>
    <font>
      <b/>
      <sz val="11"/>
      <color indexed="8"/>
      <name val="Arial"/>
      <family val="2"/>
    </font>
    <font>
      <sz val="10"/>
      <color theme="1"/>
      <name val="Calibri"/>
      <family val="2"/>
      <scheme val="minor"/>
    </font>
    <font>
      <u/>
      <sz val="9"/>
      <color indexed="12"/>
      <name val="Calibri"/>
      <family val="2"/>
      <scheme val="minor"/>
    </font>
    <font>
      <b/>
      <sz val="13"/>
      <color rgb="FF000000"/>
      <name val="Calibri"/>
      <family val="2"/>
      <scheme val="minor"/>
    </font>
    <font>
      <sz val="13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indexed="4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medium">
        <color theme="3" tint="0.59996337778862885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5" fillId="2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99">
    <xf numFmtId="0" fontId="0" fillId="0" borderId="0" xfId="0"/>
    <xf numFmtId="0" fontId="6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0" fillId="0" borderId="0" xfId="0" applyFont="1"/>
    <xf numFmtId="0" fontId="0" fillId="0" borderId="0" xfId="0" applyFont="1" applyFill="1"/>
    <xf numFmtId="0" fontId="3" fillId="0" borderId="3" xfId="4" applyFont="1" applyBorder="1" applyAlignment="1">
      <alignment vertical="center"/>
    </xf>
    <xf numFmtId="0" fontId="0" fillId="0" borderId="3" xfId="0" applyFont="1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3" fillId="0" borderId="0" xfId="4" applyFont="1" applyBorder="1" applyAlignment="1">
      <alignment vertical="center"/>
    </xf>
    <xf numFmtId="0" fontId="16" fillId="0" borderId="0" xfId="7" applyFont="1" applyAlignment="1" applyProtection="1"/>
    <xf numFmtId="0" fontId="17" fillId="0" borderId="0" xfId="7" applyFont="1" applyAlignment="1" applyProtection="1"/>
    <xf numFmtId="0" fontId="18" fillId="3" borderId="0" xfId="0" applyFont="1" applyFill="1"/>
    <xf numFmtId="0" fontId="20" fillId="0" borderId="0" xfId="0" applyNumberFormat="1" applyFont="1" applyFill="1" applyBorder="1" applyAlignment="1" applyProtection="1">
      <alignment horizontal="center" vertical="center" wrapText="1"/>
    </xf>
    <xf numFmtId="4" fontId="20" fillId="0" borderId="0" xfId="0" applyNumberFormat="1" applyFont="1" applyFill="1" applyBorder="1" applyAlignment="1" applyProtection="1">
      <alignment horizontal="center" vertical="center" wrapText="1"/>
    </xf>
    <xf numFmtId="164" fontId="21" fillId="4" borderId="5" xfId="1" applyFont="1" applyFill="1" applyBorder="1" applyAlignment="1">
      <alignment horizontal="center" vertical="center" wrapText="1"/>
    </xf>
    <xf numFmtId="165" fontId="20" fillId="0" borderId="0" xfId="2" applyNumberFormat="1" applyFont="1" applyFill="1" applyBorder="1" applyAlignment="1" applyProtection="1">
      <alignment horizontal="center" vertical="center" wrapText="1"/>
    </xf>
    <xf numFmtId="0" fontId="26" fillId="0" borderId="0" xfId="7" applyFont="1" applyBorder="1" applyAlignment="1" applyProtection="1">
      <alignment horizontal="justify" vertical="justify"/>
    </xf>
    <xf numFmtId="0" fontId="28" fillId="0" borderId="0" xfId="7" applyFont="1" applyAlignment="1" applyProtection="1"/>
    <xf numFmtId="0" fontId="30" fillId="0" borderId="0" xfId="0" applyFont="1"/>
    <xf numFmtId="0" fontId="30" fillId="0" borderId="0" xfId="7" applyFont="1" applyAlignment="1" applyProtection="1"/>
    <xf numFmtId="0" fontId="0" fillId="0" borderId="0" xfId="0" applyBorder="1"/>
    <xf numFmtId="49" fontId="11" fillId="0" borderId="0" xfId="0" applyNumberFormat="1" applyFont="1" applyFill="1" applyAlignment="1">
      <alignment vertical="justify" wrapText="1"/>
    </xf>
    <xf numFmtId="49" fontId="34" fillId="0" borderId="0" xfId="0" applyNumberFormat="1" applyFont="1" applyFill="1" applyBorder="1" applyAlignment="1">
      <alignment horizontal="justify" vertical="justify" wrapText="1"/>
    </xf>
    <xf numFmtId="0" fontId="35" fillId="0" borderId="0" xfId="7" applyFont="1" applyAlignment="1" applyProtection="1"/>
    <xf numFmtId="164" fontId="21" fillId="4" borderId="0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164" fontId="21" fillId="4" borderId="5" xfId="1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15" fontId="20" fillId="0" borderId="0" xfId="1" applyNumberFormat="1" applyFont="1" applyFill="1" applyBorder="1" applyAlignment="1">
      <alignment horizontal="left"/>
    </xf>
    <xf numFmtId="0" fontId="23" fillId="0" borderId="0" xfId="0" applyFont="1" applyAlignment="1">
      <alignment vertical="justify" wrapText="1"/>
    </xf>
    <xf numFmtId="164" fontId="21" fillId="4" borderId="0" xfId="1" applyFont="1" applyFill="1" applyBorder="1" applyAlignment="1">
      <alignment horizontal="left" vertical="center" wrapText="1"/>
    </xf>
    <xf numFmtId="0" fontId="20" fillId="0" borderId="0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horizontal="left" vertical="center" wrapText="1"/>
    </xf>
    <xf numFmtId="0" fontId="21" fillId="0" borderId="0" xfId="6" applyFont="1" applyFill="1" applyAlignment="1">
      <alignment horizontal="left"/>
    </xf>
    <xf numFmtId="0" fontId="19" fillId="5" borderId="0" xfId="0" applyNumberFormat="1" applyFont="1" applyFill="1" applyBorder="1" applyAlignment="1" applyProtection="1">
      <alignment vertical="center" wrapText="1"/>
    </xf>
    <xf numFmtId="4" fontId="0" fillId="0" borderId="0" xfId="0" applyNumberFormat="1" applyAlignment="1">
      <alignment horizontal="center" vertical="center" wrapText="1"/>
    </xf>
    <xf numFmtId="0" fontId="0" fillId="0" borderId="8" xfId="0" applyFill="1" applyBorder="1" applyAlignment="1"/>
    <xf numFmtId="0" fontId="12" fillId="0" borderId="6" xfId="0" applyFont="1" applyFill="1" applyBorder="1" applyAlignment="1">
      <alignment vertical="center"/>
    </xf>
    <xf numFmtId="0" fontId="0" fillId="0" borderId="10" xfId="0" applyFill="1" applyBorder="1" applyAlignment="1"/>
    <xf numFmtId="0" fontId="12" fillId="0" borderId="0" xfId="0" applyFont="1" applyFill="1" applyBorder="1" applyAlignment="1">
      <alignment vertical="center"/>
    </xf>
    <xf numFmtId="0" fontId="4" fillId="0" borderId="12" xfId="0" applyFont="1" applyFill="1" applyBorder="1" applyAlignment="1"/>
    <xf numFmtId="0" fontId="4" fillId="0" borderId="4" xfId="0" applyFont="1" applyFill="1" applyBorder="1"/>
    <xf numFmtId="4" fontId="20" fillId="0" borderId="0" xfId="0" applyNumberFormat="1" applyFont="1" applyFill="1" applyBorder="1" applyAlignment="1" applyProtection="1">
      <alignment horizontal="center" vertical="center"/>
    </xf>
    <xf numFmtId="0" fontId="22" fillId="0" borderId="0" xfId="0" applyFont="1" applyFill="1" applyAlignment="1">
      <alignment horizontal="left" vertical="center" wrapText="1"/>
    </xf>
    <xf numFmtId="2" fontId="0" fillId="0" borderId="0" xfId="0" applyNumberFormat="1"/>
    <xf numFmtId="4" fontId="22" fillId="0" borderId="0" xfId="0" applyNumberFormat="1" applyFont="1" applyFill="1" applyAlignment="1">
      <alignment horizontal="center" vertical="center" wrapText="1"/>
    </xf>
    <xf numFmtId="4" fontId="23" fillId="0" borderId="0" xfId="0" applyNumberFormat="1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0" xfId="0" applyNumberFormat="1" applyFill="1" applyAlignment="1">
      <alignment horizontal="center" vertical="center" wrapText="1"/>
    </xf>
    <xf numFmtId="166" fontId="0" fillId="0" borderId="0" xfId="0" applyNumberFormat="1" applyAlignment="1">
      <alignment horizontal="left" vertical="center" wrapText="1"/>
    </xf>
    <xf numFmtId="0" fontId="22" fillId="0" borderId="0" xfId="0" applyNumberFormat="1" applyFont="1" applyFill="1" applyAlignment="1">
      <alignment horizontal="left" vertical="center" wrapText="1"/>
    </xf>
    <xf numFmtId="0" fontId="37" fillId="0" borderId="7" xfId="0" applyFont="1" applyBorder="1" applyAlignment="1">
      <alignment horizontal="center" vertical="center"/>
    </xf>
    <xf numFmtId="0" fontId="36" fillId="6" borderId="7" xfId="0" applyFont="1" applyFill="1" applyBorder="1" applyAlignment="1">
      <alignment horizontal="center" vertical="center"/>
    </xf>
    <xf numFmtId="0" fontId="0" fillId="7" borderId="0" xfId="0" applyFill="1" applyAlignment="1">
      <alignment horizontal="center" vertical="center" wrapText="1"/>
    </xf>
    <xf numFmtId="10" fontId="20" fillId="0" borderId="0" xfId="2" applyNumberFormat="1" applyFont="1" applyFill="1" applyBorder="1" applyAlignment="1" applyProtection="1">
      <alignment horizontal="center" vertical="center" wrapText="1"/>
    </xf>
    <xf numFmtId="10" fontId="20" fillId="0" borderId="0" xfId="0" applyNumberFormat="1" applyFont="1" applyFill="1" applyBorder="1" applyAlignment="1" applyProtection="1">
      <alignment horizontal="center" vertical="center" wrapText="1"/>
    </xf>
    <xf numFmtId="4" fontId="20" fillId="7" borderId="0" xfId="0" applyNumberFormat="1" applyFont="1" applyFill="1" applyBorder="1" applyAlignment="1" applyProtection="1">
      <alignment horizontal="center" vertical="center" wrapText="1"/>
    </xf>
    <xf numFmtId="10" fontId="20" fillId="0" borderId="0" xfId="2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Alignment="1">
      <alignment vertical="justify" wrapText="1"/>
    </xf>
    <xf numFmtId="0" fontId="26" fillId="0" borderId="0" xfId="7" applyFont="1" applyBorder="1" applyAlignment="1" applyProtection="1">
      <alignment horizontal="justify" vertical="justify"/>
    </xf>
    <xf numFmtId="0" fontId="13" fillId="2" borderId="0" xfId="5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1" xfId="3" applyFont="1"/>
    <xf numFmtId="0" fontId="15" fillId="0" borderId="0" xfId="6" applyFont="1" applyAlignment="1">
      <alignment horizontal="center"/>
    </xf>
    <xf numFmtId="0" fontId="30" fillId="0" borderId="0" xfId="0" applyFont="1" applyAlignment="1">
      <alignment horizontal="justify" wrapText="1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left" vertical="justify"/>
    </xf>
    <xf numFmtId="0" fontId="12" fillId="0" borderId="0" xfId="0" applyFont="1" applyFill="1" applyBorder="1" applyAlignment="1">
      <alignment horizontal="left" vertical="center"/>
    </xf>
    <xf numFmtId="0" fontId="12" fillId="0" borderId="11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  <xf numFmtId="0" fontId="12" fillId="0" borderId="13" xfId="0" applyFont="1" applyFill="1" applyBorder="1" applyAlignment="1">
      <alignment horizontal="left" vertical="center"/>
    </xf>
    <xf numFmtId="49" fontId="11" fillId="0" borderId="0" xfId="0" applyNumberFormat="1" applyFont="1" applyFill="1" applyAlignment="1">
      <alignment horizontal="justify" vertical="justify" wrapText="1"/>
    </xf>
    <xf numFmtId="0" fontId="12" fillId="0" borderId="6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left" vertical="center"/>
    </xf>
    <xf numFmtId="49" fontId="10" fillId="0" borderId="0" xfId="0" applyNumberFormat="1" applyFont="1" applyFill="1" applyAlignment="1">
      <alignment horizontal="center" vertical="justify" wrapText="1"/>
    </xf>
    <xf numFmtId="49" fontId="11" fillId="0" borderId="0" xfId="0" applyNumberFormat="1" applyFont="1" applyFill="1" applyAlignment="1">
      <alignment horizontal="center" vertical="justify" wrapText="1"/>
    </xf>
    <xf numFmtId="0" fontId="37" fillId="0" borderId="14" xfId="0" applyFont="1" applyBorder="1" applyAlignment="1">
      <alignment horizontal="center" vertical="center"/>
    </xf>
    <xf numFmtId="0" fontId="37" fillId="0" borderId="15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37" fillId="0" borderId="16" xfId="0" applyFont="1" applyBorder="1" applyAlignment="1">
      <alignment horizontal="center" vertical="center"/>
    </xf>
    <xf numFmtId="0" fontId="37" fillId="0" borderId="5" xfId="0" applyFont="1" applyBorder="1" applyAlignment="1">
      <alignment horizontal="center" vertical="center"/>
    </xf>
    <xf numFmtId="0" fontId="37" fillId="0" borderId="17" xfId="0" applyFont="1" applyBorder="1" applyAlignment="1">
      <alignment horizontal="center" vertical="center"/>
    </xf>
    <xf numFmtId="0" fontId="36" fillId="6" borderId="16" xfId="0" applyFont="1" applyFill="1" applyBorder="1" applyAlignment="1">
      <alignment horizontal="center" vertical="center"/>
    </xf>
    <xf numFmtId="0" fontId="36" fillId="6" borderId="5" xfId="0" applyFont="1" applyFill="1" applyBorder="1" applyAlignment="1">
      <alignment horizontal="center" vertical="center"/>
    </xf>
    <xf numFmtId="0" fontId="36" fillId="6" borderId="17" xfId="0" applyFont="1" applyFill="1" applyBorder="1" applyAlignment="1">
      <alignment horizontal="center" vertical="center"/>
    </xf>
    <xf numFmtId="0" fontId="31" fillId="2" borderId="0" xfId="5" applyFont="1" applyAlignment="1">
      <alignment horizontal="center"/>
    </xf>
    <xf numFmtId="0" fontId="32" fillId="0" borderId="0" xfId="0" applyFont="1" applyAlignment="1">
      <alignment horizontal="center"/>
    </xf>
    <xf numFmtId="0" fontId="33" fillId="0" borderId="0" xfId="6" applyFont="1" applyAlignment="1">
      <alignment horizontal="center"/>
    </xf>
    <xf numFmtId="0" fontId="2" fillId="0" borderId="1" xfId="3"/>
    <xf numFmtId="0" fontId="23" fillId="0" borderId="0" xfId="0" applyFont="1" applyAlignment="1">
      <alignment horizontal="justify" vertical="justify" wrapText="1"/>
    </xf>
    <xf numFmtId="15" fontId="20" fillId="0" borderId="0" xfId="1" applyNumberFormat="1" applyFont="1" applyFill="1" applyBorder="1" applyAlignment="1">
      <alignment horizontal="left"/>
    </xf>
    <xf numFmtId="0" fontId="23" fillId="0" borderId="4" xfId="0" applyFont="1" applyBorder="1" applyAlignment="1">
      <alignment horizontal="left" vertical="center" wrapText="1"/>
    </xf>
    <xf numFmtId="0" fontId="19" fillId="5" borderId="0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Alignment="1">
      <alignment horizontal="left"/>
    </xf>
  </cellXfs>
  <cellStyles count="8">
    <cellStyle name="ANCLAS,REZONES Y SUS PARTES,DE FUNDICION,DE HIERRO O DE ACERO" xfId="6"/>
    <cellStyle name="Encabezado 1" xfId="3" builtinId="16"/>
    <cellStyle name="Énfasis1" xfId="5" builtinId="29"/>
    <cellStyle name="Hipervínculo" xfId="7" builtinId="8"/>
    <cellStyle name="Millares" xfId="1" builtinId="3"/>
    <cellStyle name="Normal" xfId="0" builtinId="0"/>
    <cellStyle name="Porcentaje" xfId="2" builtinId="5"/>
    <cellStyle name="Título 3" xfId="4" builtin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466725</xdr:colOff>
      <xdr:row>2</xdr:row>
      <xdr:rowOff>85725</xdr:rowOff>
    </xdr:from>
    <xdr:to>
      <xdr:col>10</xdr:col>
      <xdr:colOff>742950</xdr:colOff>
      <xdr:row>5</xdr:row>
      <xdr:rowOff>142875</xdr:rowOff>
    </xdr:to>
    <xdr:pic>
      <xdr:nvPicPr>
        <xdr:cNvPr id="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0725" y="466725"/>
          <a:ext cx="2562225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114300</xdr:rowOff>
    </xdr:from>
    <xdr:to>
      <xdr:col>1</xdr:col>
      <xdr:colOff>1819275</xdr:colOff>
      <xdr:row>4</xdr:row>
      <xdr:rowOff>171450</xdr:rowOff>
    </xdr:to>
    <xdr:pic>
      <xdr:nvPicPr>
        <xdr:cNvPr id="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04800"/>
          <a:ext cx="2562225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57150</xdr:rowOff>
    </xdr:from>
    <xdr:to>
      <xdr:col>0</xdr:col>
      <xdr:colOff>2581275</xdr:colOff>
      <xdr:row>4</xdr:row>
      <xdr:rowOff>13447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7150"/>
          <a:ext cx="2562225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ALANCES_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>
        <row r="3">
          <cell r="A3">
            <v>1</v>
          </cell>
          <cell r="B3" t="str">
            <v>ACTIVO</v>
          </cell>
          <cell r="C3">
            <v>8293156274.2400007</v>
          </cell>
          <cell r="D3">
            <v>1764012966.0000002</v>
          </cell>
          <cell r="E3">
            <v>995549054.27000034</v>
          </cell>
          <cell r="F3">
            <v>455023053.19999981</v>
          </cell>
          <cell r="G3">
            <v>119465130.08999991</v>
          </cell>
        </row>
        <row r="4">
          <cell r="A4">
            <v>2</v>
          </cell>
          <cell r="B4" t="str">
            <v>PASIVOS</v>
          </cell>
          <cell r="C4">
            <v>6917521924.0499983</v>
          </cell>
          <cell r="D4">
            <v>1495367129.5100002</v>
          </cell>
          <cell r="E4">
            <v>817342617.98999989</v>
          </cell>
          <cell r="F4">
            <v>365826968.84000003</v>
          </cell>
          <cell r="G4">
            <v>90046108.49000001</v>
          </cell>
        </row>
        <row r="5">
          <cell r="A5">
            <v>3</v>
          </cell>
          <cell r="B5" t="str">
            <v>PATRIMONIO</v>
          </cell>
          <cell r="C5">
            <v>1375634350.1899998</v>
          </cell>
          <cell r="D5">
            <v>268645836.49000007</v>
          </cell>
          <cell r="E5">
            <v>178206436.28000003</v>
          </cell>
          <cell r="F5">
            <v>89196084.359999985</v>
          </cell>
          <cell r="G5">
            <v>29419021.599999998</v>
          </cell>
        </row>
        <row r="6">
          <cell r="A6">
            <v>4</v>
          </cell>
          <cell r="B6" t="str">
            <v>GASTOS</v>
          </cell>
          <cell r="C6">
            <v>814049754.53000009</v>
          </cell>
          <cell r="D6">
            <v>232260473.49000007</v>
          </cell>
          <cell r="E6">
            <v>134664164.72000006</v>
          </cell>
          <cell r="F6">
            <v>64764928.790000007</v>
          </cell>
          <cell r="G6">
            <v>18319235.780000012</v>
          </cell>
        </row>
        <row r="7">
          <cell r="A7">
            <v>5</v>
          </cell>
          <cell r="B7" t="str">
            <v>INGRESOS</v>
          </cell>
          <cell r="C7">
            <v>908511506.53999996</v>
          </cell>
          <cell r="D7">
            <v>240645087.31000006</v>
          </cell>
          <cell r="E7">
            <v>137035350.83000001</v>
          </cell>
          <cell r="F7">
            <v>66869028.50999999</v>
          </cell>
          <cell r="G7">
            <v>17812659.429999989</v>
          </cell>
        </row>
        <row r="8">
          <cell r="A8">
            <v>6</v>
          </cell>
          <cell r="B8" t="str">
            <v>CUENTAS CONTINGENTES</v>
          </cell>
          <cell r="C8">
            <v>109603635.84999999</v>
          </cell>
          <cell r="D8">
            <v>288888.8</v>
          </cell>
          <cell r="E8">
            <v>2554585.4900000002</v>
          </cell>
          <cell r="F8">
            <v>4722565.6099999994</v>
          </cell>
          <cell r="G8">
            <v>1843115</v>
          </cell>
        </row>
        <row r="9">
          <cell r="A9">
            <v>7</v>
          </cell>
          <cell r="B9" t="str">
            <v>CUENTAS DE ORDEN</v>
          </cell>
          <cell r="C9">
            <v>17283434923.679996</v>
          </cell>
          <cell r="D9">
            <v>5041049164.4200001</v>
          </cell>
          <cell r="E9">
            <v>1959639846.4200001</v>
          </cell>
          <cell r="F9">
            <v>538288187.08999991</v>
          </cell>
          <cell r="G9">
            <v>65179262.270000033</v>
          </cell>
        </row>
        <row r="10">
          <cell r="A10">
            <v>11</v>
          </cell>
          <cell r="B10" t="str">
            <v>FONDOS DISPONIBLES</v>
          </cell>
          <cell r="C10">
            <v>1110248593.54</v>
          </cell>
          <cell r="D10">
            <v>178652459.32999998</v>
          </cell>
          <cell r="E10">
            <v>103902096.60000004</v>
          </cell>
          <cell r="F10">
            <v>52354636.56000001</v>
          </cell>
          <cell r="G10">
            <v>14182537.489999993</v>
          </cell>
        </row>
        <row r="11">
          <cell r="A11">
            <v>12</v>
          </cell>
          <cell r="B11" t="str">
            <v>OPERACIONES INTERFINANCIERAS</v>
          </cell>
          <cell r="C11">
            <v>0</v>
          </cell>
          <cell r="D11">
            <v>1153022.23</v>
          </cell>
          <cell r="E11">
            <v>0</v>
          </cell>
          <cell r="F11">
            <v>0</v>
          </cell>
          <cell r="G11">
            <v>552.03</v>
          </cell>
        </row>
        <row r="12">
          <cell r="A12">
            <v>13</v>
          </cell>
          <cell r="B12" t="str">
            <v>Inversiones</v>
          </cell>
          <cell r="C12">
            <v>1529519713.27</v>
          </cell>
          <cell r="D12">
            <v>152005298.49999994</v>
          </cell>
          <cell r="E12">
            <v>67268952.260000005</v>
          </cell>
          <cell r="F12">
            <v>19077504.07</v>
          </cell>
          <cell r="G12">
            <v>3227524.9</v>
          </cell>
        </row>
        <row r="13">
          <cell r="A13">
            <v>14</v>
          </cell>
          <cell r="B13" t="str">
            <v>Cartera de créditos</v>
          </cell>
          <cell r="C13">
            <v>5214120367.5500002</v>
          </cell>
          <cell r="D13">
            <v>1305990067.0399997</v>
          </cell>
          <cell r="E13">
            <v>732132005.96999979</v>
          </cell>
          <cell r="F13">
            <v>328929009.44</v>
          </cell>
          <cell r="G13">
            <v>82516839.920000061</v>
          </cell>
        </row>
        <row r="14">
          <cell r="A14">
            <v>15</v>
          </cell>
          <cell r="B14" t="str">
            <v>Deudores por aceptación</v>
          </cell>
          <cell r="C14">
            <v>0</v>
          </cell>
          <cell r="D14">
            <v>0</v>
          </cell>
          <cell r="E14">
            <v>0</v>
          </cell>
          <cell r="F14">
            <v>114495.67</v>
          </cell>
          <cell r="G14">
            <v>0</v>
          </cell>
        </row>
        <row r="15">
          <cell r="A15">
            <v>16</v>
          </cell>
          <cell r="B15" t="str">
            <v>Cuentas por cobrar</v>
          </cell>
          <cell r="C15">
            <v>104232855.60000001</v>
          </cell>
          <cell r="D15">
            <v>27254615.169999998</v>
          </cell>
          <cell r="E15">
            <v>21481358.690000005</v>
          </cell>
          <cell r="F15">
            <v>17057989.860000003</v>
          </cell>
          <cell r="G15">
            <v>6860660.1799999997</v>
          </cell>
        </row>
        <row r="16">
          <cell r="A16">
            <v>17</v>
          </cell>
          <cell r="B16" t="str">
            <v>Bienes realizables, adjudicados por pago, de arrendamiento mercantil y no utilizados por la Institución</v>
          </cell>
          <cell r="C16">
            <v>17899563.240000002</v>
          </cell>
          <cell r="D16">
            <v>10012236.24</v>
          </cell>
          <cell r="E16">
            <v>2370791.0500000003</v>
          </cell>
          <cell r="F16">
            <v>1623987.44</v>
          </cell>
          <cell r="G16">
            <v>291364.42</v>
          </cell>
        </row>
        <row r="17">
          <cell r="A17">
            <v>18</v>
          </cell>
          <cell r="B17" t="str">
            <v>Propiedades y equipo</v>
          </cell>
          <cell r="C17">
            <v>173850941.57999998</v>
          </cell>
          <cell r="D17">
            <v>72006601.850000009</v>
          </cell>
          <cell r="E17">
            <v>55885840.619999997</v>
          </cell>
          <cell r="F17">
            <v>24753557.099999987</v>
          </cell>
          <cell r="G17">
            <v>7894653.3500000015</v>
          </cell>
        </row>
        <row r="18">
          <cell r="A18">
            <v>19</v>
          </cell>
          <cell r="B18" t="str">
            <v>Otros Activos</v>
          </cell>
          <cell r="C18">
            <v>143284239.46000001</v>
          </cell>
          <cell r="D18">
            <v>16938665.640000004</v>
          </cell>
          <cell r="E18">
            <v>12508009.079999998</v>
          </cell>
          <cell r="F18">
            <v>11111873.060000001</v>
          </cell>
          <cell r="G18">
            <v>4490997.8000000017</v>
          </cell>
        </row>
        <row r="19">
          <cell r="A19">
            <v>21</v>
          </cell>
          <cell r="B19" t="str">
            <v>OBLIGACIONES CON EL PÚBLICO</v>
          </cell>
          <cell r="C19">
            <v>6423245849.0100002</v>
          </cell>
          <cell r="D19">
            <v>1355045851.0699999</v>
          </cell>
          <cell r="E19">
            <v>703549590.79999995</v>
          </cell>
          <cell r="F19">
            <v>309513826.15999985</v>
          </cell>
          <cell r="G19">
            <v>77796881.500000015</v>
          </cell>
        </row>
        <row r="20">
          <cell r="A20">
            <v>22</v>
          </cell>
          <cell r="B20" t="str">
            <v>OPERACIONES INTERFINANCIERAS</v>
          </cell>
          <cell r="C20">
            <v>0</v>
          </cell>
          <cell r="D20">
            <v>0</v>
          </cell>
          <cell r="E20">
            <v>0</v>
          </cell>
          <cell r="F20">
            <v>83143.510000000009</v>
          </cell>
          <cell r="G20">
            <v>3167.88</v>
          </cell>
        </row>
        <row r="21">
          <cell r="A21">
            <v>23</v>
          </cell>
          <cell r="B21" t="str">
            <v>Obligaciones inmediatas</v>
          </cell>
          <cell r="C21">
            <v>915444.78999999992</v>
          </cell>
          <cell r="D21">
            <v>105843.78</v>
          </cell>
          <cell r="E21">
            <v>139319.66999999998</v>
          </cell>
          <cell r="F21">
            <v>63746.85</v>
          </cell>
          <cell r="G21">
            <v>22137.200000000001</v>
          </cell>
        </row>
        <row r="22">
          <cell r="A22">
            <v>24</v>
          </cell>
          <cell r="B22" t="str">
            <v>ACEPTACIONES EN CIRCULACIÓN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</row>
        <row r="23">
          <cell r="A23">
            <v>25</v>
          </cell>
          <cell r="B23" t="str">
            <v>Cuentas por pagar</v>
          </cell>
          <cell r="C23">
            <v>186620073.79999998</v>
          </cell>
          <cell r="D23">
            <v>45031704.589999996</v>
          </cell>
          <cell r="E23">
            <v>25864311.43</v>
          </cell>
          <cell r="F23">
            <v>14173147.290000001</v>
          </cell>
          <cell r="G23">
            <v>4852731.5599999996</v>
          </cell>
        </row>
        <row r="24">
          <cell r="A24">
            <v>26</v>
          </cell>
          <cell r="B24" t="str">
            <v>Obligaciones financieras</v>
          </cell>
          <cell r="C24">
            <v>267429973.66000006</v>
          </cell>
          <cell r="D24">
            <v>89617871.710000023</v>
          </cell>
          <cell r="E24">
            <v>83307661.460000008</v>
          </cell>
          <cell r="F24">
            <v>39729086.009999976</v>
          </cell>
          <cell r="G24">
            <v>6696330.2199999988</v>
          </cell>
        </row>
        <row r="25">
          <cell r="A25">
            <v>27</v>
          </cell>
          <cell r="B25" t="str">
            <v>Valores en circulación</v>
          </cell>
          <cell r="C25">
            <v>0</v>
          </cell>
          <cell r="D25">
            <v>108012.04</v>
          </cell>
          <cell r="E25">
            <v>0</v>
          </cell>
          <cell r="F25">
            <v>321.05</v>
          </cell>
          <cell r="G25">
            <v>0</v>
          </cell>
        </row>
        <row r="26">
          <cell r="A26">
            <v>29</v>
          </cell>
          <cell r="B26" t="str">
            <v>Otros pasivos</v>
          </cell>
          <cell r="C26">
            <v>39310582.789999999</v>
          </cell>
          <cell r="D26">
            <v>5457846.3199999994</v>
          </cell>
          <cell r="E26">
            <v>4481734.63</v>
          </cell>
          <cell r="F26">
            <v>2263697.9699999997</v>
          </cell>
          <cell r="G26">
            <v>674860.13000000012</v>
          </cell>
        </row>
        <row r="27">
          <cell r="A27">
            <v>31</v>
          </cell>
          <cell r="B27" t="str">
            <v>CAPITAL SOCIAL</v>
          </cell>
          <cell r="C27">
            <v>701334902.4799999</v>
          </cell>
          <cell r="D27">
            <v>115626182.46999998</v>
          </cell>
          <cell r="E27">
            <v>83713458.690000013</v>
          </cell>
          <cell r="F27">
            <v>51006896.020000003</v>
          </cell>
          <cell r="G27">
            <v>18521718.399999995</v>
          </cell>
        </row>
        <row r="28">
          <cell r="A28">
            <v>33</v>
          </cell>
          <cell r="B28" t="str">
            <v>RESERVAS</v>
          </cell>
          <cell r="C28">
            <v>511809698.50999993</v>
          </cell>
          <cell r="D28">
            <v>129662593.98999998</v>
          </cell>
          <cell r="E28">
            <v>75865344.25999999</v>
          </cell>
          <cell r="F28">
            <v>30608273.560000006</v>
          </cell>
          <cell r="G28">
            <v>11274528.729999993</v>
          </cell>
        </row>
        <row r="29">
          <cell r="A29">
            <v>34</v>
          </cell>
          <cell r="B29" t="str">
            <v>Otros aportes patrimoniales</v>
          </cell>
          <cell r="C29">
            <v>11986469.67</v>
          </cell>
          <cell r="D29">
            <v>4969798.88</v>
          </cell>
          <cell r="E29">
            <v>1996936.66</v>
          </cell>
          <cell r="F29">
            <v>2320074.46</v>
          </cell>
          <cell r="G29">
            <v>829477.60999999987</v>
          </cell>
        </row>
        <row r="30">
          <cell r="A30">
            <v>35</v>
          </cell>
          <cell r="B30" t="str">
            <v>SUPERÁVIT POR VALUACIONES</v>
          </cell>
          <cell r="C30">
            <v>54886941.379999995</v>
          </cell>
          <cell r="D30">
            <v>20616487.950000003</v>
          </cell>
          <cell r="E30">
            <v>16469381.950000001</v>
          </cell>
          <cell r="F30">
            <v>4880699.5999999996</v>
          </cell>
          <cell r="G30">
            <v>1695596.73</v>
          </cell>
        </row>
        <row r="31">
          <cell r="A31">
            <v>36</v>
          </cell>
          <cell r="B31" t="str">
            <v>RESULTADOS</v>
          </cell>
          <cell r="C31">
            <v>95616338.149999991</v>
          </cell>
          <cell r="D31">
            <v>-2229226.7999999989</v>
          </cell>
          <cell r="E31">
            <v>161314.71999999974</v>
          </cell>
          <cell r="F31">
            <v>380140.7200000002</v>
          </cell>
          <cell r="G31">
            <v>-2902299.8700000006</v>
          </cell>
        </row>
        <row r="32">
          <cell r="A32">
            <v>41</v>
          </cell>
          <cell r="B32" t="str">
            <v>INTERESES CAUSADOS</v>
          </cell>
          <cell r="C32">
            <v>360404457.15999997</v>
          </cell>
          <cell r="D32">
            <v>83128096.400000006</v>
          </cell>
          <cell r="E32">
            <v>44760496.209999993</v>
          </cell>
          <cell r="F32">
            <v>21181789.359999992</v>
          </cell>
          <cell r="G32">
            <v>4307426.3800000018</v>
          </cell>
        </row>
        <row r="33">
          <cell r="A33">
            <v>42</v>
          </cell>
          <cell r="B33" t="str">
            <v>COMISIONES CAUSADAS</v>
          </cell>
          <cell r="C33">
            <v>2021256.8700000003</v>
          </cell>
          <cell r="D33">
            <v>163369.78</v>
          </cell>
          <cell r="E33">
            <v>43255.23</v>
          </cell>
          <cell r="F33">
            <v>96995.809999999983</v>
          </cell>
          <cell r="G33">
            <v>39910.189999999995</v>
          </cell>
        </row>
        <row r="34">
          <cell r="A34">
            <v>43</v>
          </cell>
          <cell r="B34" t="str">
            <v>PÉRDIDAS FINANCIERAS</v>
          </cell>
          <cell r="C34">
            <v>3685229.5600000005</v>
          </cell>
          <cell r="D34">
            <v>384063.47</v>
          </cell>
          <cell r="E34">
            <v>33169.199999999997</v>
          </cell>
          <cell r="F34">
            <v>7667.16</v>
          </cell>
          <cell r="G34">
            <v>29508.46</v>
          </cell>
        </row>
        <row r="35">
          <cell r="A35">
            <v>44</v>
          </cell>
          <cell r="B35" t="str">
            <v>PROVISIONES</v>
          </cell>
          <cell r="C35">
            <v>72102630.810000002</v>
          </cell>
          <cell r="D35">
            <v>27039008.790000003</v>
          </cell>
          <cell r="E35">
            <v>15003227.000000002</v>
          </cell>
          <cell r="F35">
            <v>4789891.4600000018</v>
          </cell>
          <cell r="G35">
            <v>1625966.6099999996</v>
          </cell>
        </row>
        <row r="36">
          <cell r="A36">
            <v>45</v>
          </cell>
          <cell r="B36" t="str">
            <v>GASTOS DE OPERACIÓN</v>
          </cell>
          <cell r="C36">
            <v>324274482.53000003</v>
          </cell>
          <cell r="D36">
            <v>113047910.64999999</v>
          </cell>
          <cell r="E36">
            <v>71000833.74000001</v>
          </cell>
          <cell r="F36">
            <v>37195653.70000001</v>
          </cell>
          <cell r="G36">
            <v>12032155.819999987</v>
          </cell>
        </row>
        <row r="37">
          <cell r="A37">
            <v>46</v>
          </cell>
          <cell r="B37" t="str">
            <v>OTRAS PÉRDIDAS OPERACIONALES</v>
          </cell>
          <cell r="C37">
            <v>253933.91000000006</v>
          </cell>
          <cell r="D37">
            <v>57178.799999999996</v>
          </cell>
          <cell r="E37">
            <v>273.99</v>
          </cell>
          <cell r="F37">
            <v>7324.98</v>
          </cell>
          <cell r="G37">
            <v>53234.219999999994</v>
          </cell>
        </row>
        <row r="38">
          <cell r="A38">
            <v>47</v>
          </cell>
          <cell r="B38" t="str">
            <v>OTROS GASTOS Y PERDIDAS</v>
          </cell>
          <cell r="C38">
            <v>4825320.7799999993</v>
          </cell>
          <cell r="D38">
            <v>2389423.9599999995</v>
          </cell>
          <cell r="E38">
            <v>1209396.3999999997</v>
          </cell>
          <cell r="F38">
            <v>544176.49000000011</v>
          </cell>
          <cell r="G38">
            <v>111460.84000000003</v>
          </cell>
        </row>
        <row r="39">
          <cell r="A39">
            <v>48</v>
          </cell>
          <cell r="B39" t="str">
            <v>IMPUESTOS Y PARTICIPACIÓN A EMPLEADOS</v>
          </cell>
          <cell r="C39">
            <v>46482442.910000004</v>
          </cell>
          <cell r="D39">
            <v>6051421.6399999997</v>
          </cell>
          <cell r="E39">
            <v>2613512.9500000002</v>
          </cell>
          <cell r="F39">
            <v>941429.82999999984</v>
          </cell>
          <cell r="G39">
            <v>119573.26000000002</v>
          </cell>
        </row>
        <row r="40">
          <cell r="A40">
            <v>51</v>
          </cell>
          <cell r="B40" t="str">
            <v>INTERESES Y DESCUENTOS GANADOS</v>
          </cell>
          <cell r="C40">
            <v>831533536.28999984</v>
          </cell>
          <cell r="D40">
            <v>218810684.28000003</v>
          </cell>
          <cell r="E40">
            <v>122657342.20000002</v>
          </cell>
          <cell r="F40">
            <v>58994411.400000028</v>
          </cell>
          <cell r="G40">
            <v>14973941.469999999</v>
          </cell>
        </row>
        <row r="41">
          <cell r="A41">
            <v>52</v>
          </cell>
          <cell r="B41" t="str">
            <v>COMISIONES GANADAS</v>
          </cell>
          <cell r="C41">
            <v>3863134.5799999996</v>
          </cell>
          <cell r="D41">
            <v>514997.28000000009</v>
          </cell>
          <cell r="E41">
            <v>392373.78</v>
          </cell>
          <cell r="F41">
            <v>405354.37000000005</v>
          </cell>
          <cell r="G41">
            <v>428623.2300000001</v>
          </cell>
        </row>
        <row r="42">
          <cell r="A42">
            <v>53</v>
          </cell>
          <cell r="B42" t="str">
            <v>UTILIDADES FINANCIERAS</v>
          </cell>
          <cell r="C42">
            <v>3713161.7500000005</v>
          </cell>
          <cell r="D42">
            <v>5812.46</v>
          </cell>
          <cell r="E42">
            <v>62.61</v>
          </cell>
          <cell r="F42">
            <v>7145.3799999999992</v>
          </cell>
          <cell r="G42">
            <v>22984.1</v>
          </cell>
        </row>
        <row r="43">
          <cell r="A43">
            <v>54</v>
          </cell>
          <cell r="B43" t="str">
            <v>INGRESOS POR SERVICIOS</v>
          </cell>
          <cell r="C43">
            <v>16751300.500000002</v>
          </cell>
          <cell r="D43">
            <v>4622624.9899999984</v>
          </cell>
          <cell r="E43">
            <v>3992210.7500000009</v>
          </cell>
          <cell r="F43">
            <v>2628164.9700000002</v>
          </cell>
          <cell r="G43">
            <v>1054161.0300000003</v>
          </cell>
        </row>
        <row r="44">
          <cell r="A44">
            <v>55</v>
          </cell>
          <cell r="B44" t="str">
            <v>OTROS INGRESOS OPERACIONALES</v>
          </cell>
          <cell r="C44">
            <v>6169544.7900000019</v>
          </cell>
          <cell r="D44">
            <v>527926.18000000005</v>
          </cell>
          <cell r="E44">
            <v>1817111.5999999999</v>
          </cell>
          <cell r="F44">
            <v>1124861.18</v>
          </cell>
          <cell r="G44">
            <v>266000.09000000003</v>
          </cell>
        </row>
        <row r="45">
          <cell r="A45">
            <v>56</v>
          </cell>
          <cell r="B45" t="str">
            <v>OTROS INGRESOS</v>
          </cell>
          <cell r="C45">
            <v>46480828.629999995</v>
          </cell>
          <cell r="D45">
            <v>16163042.119999992</v>
          </cell>
          <cell r="E45">
            <v>8176249.8900000006</v>
          </cell>
          <cell r="F45">
            <v>3709091.21</v>
          </cell>
          <cell r="G45">
            <v>1066949.5099999998</v>
          </cell>
        </row>
        <row r="46">
          <cell r="A46">
            <v>59</v>
          </cell>
          <cell r="B46" t="str">
            <v>Pérdidas y ganancias</v>
          </cell>
          <cell r="C46">
            <v>94461752.00999999</v>
          </cell>
          <cell r="D46">
            <v>16096122.799999999</v>
          </cell>
          <cell r="E46">
            <v>13078088.430000003</v>
          </cell>
          <cell r="F46">
            <v>5487951.6399999978</v>
          </cell>
          <cell r="G46">
            <v>2382024.9699999993</v>
          </cell>
        </row>
        <row r="47">
          <cell r="A47">
            <v>61</v>
          </cell>
          <cell r="B47" t="str">
            <v>DEUDORAS</v>
          </cell>
          <cell r="C47">
            <v>166089.94</v>
          </cell>
          <cell r="D47">
            <v>200000</v>
          </cell>
          <cell r="E47">
            <v>2035565</v>
          </cell>
          <cell r="F47">
            <v>290985.15000000002</v>
          </cell>
          <cell r="G47">
            <v>846745</v>
          </cell>
        </row>
        <row r="48">
          <cell r="A48">
            <v>64</v>
          </cell>
          <cell r="B48" t="str">
            <v>ACREEDORAS</v>
          </cell>
          <cell r="C48">
            <v>109437545.91</v>
          </cell>
          <cell r="D48">
            <v>88888.8</v>
          </cell>
          <cell r="E48">
            <v>519020.49</v>
          </cell>
          <cell r="F48">
            <v>4431580.46</v>
          </cell>
          <cell r="G48">
            <v>996370</v>
          </cell>
        </row>
        <row r="49">
          <cell r="A49">
            <v>71</v>
          </cell>
          <cell r="B49" t="str">
            <v>CUENTAS DE ORDEN DEUDORAS</v>
          </cell>
          <cell r="C49">
            <v>2064783878.9600003</v>
          </cell>
          <cell r="D49">
            <v>1335967754.0800002</v>
          </cell>
          <cell r="E49">
            <v>435734600.91000003</v>
          </cell>
          <cell r="F49">
            <v>103865621.10999998</v>
          </cell>
          <cell r="G49">
            <v>9158804.7099999972</v>
          </cell>
        </row>
        <row r="50">
          <cell r="A50">
            <v>74</v>
          </cell>
          <cell r="B50" t="str">
            <v>CUENTAS DE ORDEN ACREEDORAS</v>
          </cell>
          <cell r="C50">
            <v>15218651044.720001</v>
          </cell>
          <cell r="D50">
            <v>3705081410.3399997</v>
          </cell>
          <cell r="E50">
            <v>1523905245.51</v>
          </cell>
          <cell r="F50">
            <v>434422565.98000008</v>
          </cell>
          <cell r="G50">
            <v>56020457.559999995</v>
          </cell>
        </row>
        <row r="51">
          <cell r="A51">
            <v>1101</v>
          </cell>
          <cell r="B51" t="str">
            <v>Caja</v>
          </cell>
          <cell r="C51">
            <v>130425627.79000001</v>
          </cell>
          <cell r="D51">
            <v>21308551.98</v>
          </cell>
          <cell r="E51">
            <v>14099427.940000001</v>
          </cell>
          <cell r="F51">
            <v>9947706.8200000022</v>
          </cell>
          <cell r="G51">
            <v>4066581.8199999994</v>
          </cell>
        </row>
        <row r="52">
          <cell r="A52">
            <v>1103</v>
          </cell>
          <cell r="B52" t="str">
            <v>Bancos y otras instituciones financieras</v>
          </cell>
          <cell r="C52">
            <v>972049718.92999995</v>
          </cell>
          <cell r="D52">
            <v>156926910.84999996</v>
          </cell>
          <cell r="E52">
            <v>89147721.820000008</v>
          </cell>
          <cell r="F52">
            <v>41625723.640000023</v>
          </cell>
          <cell r="G52">
            <v>9936773.7099999972</v>
          </cell>
        </row>
        <row r="53">
          <cell r="A53">
            <v>1104</v>
          </cell>
          <cell r="B53" t="str">
            <v>Efectos de cobro inmediato</v>
          </cell>
          <cell r="C53">
            <v>7773246.8199999994</v>
          </cell>
          <cell r="D53">
            <v>404076.30999999988</v>
          </cell>
          <cell r="E53">
            <v>424924.08999999997</v>
          </cell>
          <cell r="F53">
            <v>772419.94999999984</v>
          </cell>
          <cell r="G53">
            <v>86110.91</v>
          </cell>
        </row>
        <row r="54">
          <cell r="A54">
            <v>1105</v>
          </cell>
          <cell r="B54" t="str">
            <v>Remesas en tránsito</v>
          </cell>
          <cell r="C54">
            <v>0</v>
          </cell>
          <cell r="D54">
            <v>12920.189999999999</v>
          </cell>
          <cell r="E54">
            <v>230022.75</v>
          </cell>
          <cell r="F54">
            <v>8786.15</v>
          </cell>
          <cell r="G54">
            <v>93071.05</v>
          </cell>
        </row>
        <row r="55">
          <cell r="A55">
            <v>1201</v>
          </cell>
          <cell r="B55" t="str">
            <v>Fondos interfinancieros vendidos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</row>
        <row r="56">
          <cell r="A56">
            <v>1202</v>
          </cell>
          <cell r="B56" t="str">
            <v>Operaciones de reporto con instituciones financieras</v>
          </cell>
          <cell r="C56">
            <v>0</v>
          </cell>
          <cell r="D56">
            <v>1153022.23</v>
          </cell>
          <cell r="E56">
            <v>0</v>
          </cell>
          <cell r="F56">
            <v>0</v>
          </cell>
          <cell r="G56">
            <v>552.03</v>
          </cell>
        </row>
        <row r="57">
          <cell r="A57">
            <v>1299</v>
          </cell>
          <cell r="B57" t="str">
            <v>(Provisión para operaciones interfinancieras y de reporto)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</row>
        <row r="58">
          <cell r="A58">
            <v>1301</v>
          </cell>
          <cell r="B58" t="str">
            <v>A valor razonable con cambios en el estado de resultados de entidades del sector privado y sector financiero popular y solidario</v>
          </cell>
          <cell r="C58">
            <v>905737.04</v>
          </cell>
          <cell r="D58">
            <v>0</v>
          </cell>
          <cell r="E58">
            <v>8164494.6299999999</v>
          </cell>
          <cell r="F58">
            <v>4124530.0299999993</v>
          </cell>
          <cell r="G58">
            <v>755230.43</v>
          </cell>
        </row>
        <row r="59">
          <cell r="A59">
            <v>1302</v>
          </cell>
          <cell r="B59" t="str">
            <v>A valor razonable con cambios en el estado de resultados del Estado o de entidades del sector público</v>
          </cell>
          <cell r="C59">
            <v>0</v>
          </cell>
          <cell r="D59">
            <v>50000</v>
          </cell>
          <cell r="E59">
            <v>0</v>
          </cell>
          <cell r="F59">
            <v>70001</v>
          </cell>
          <cell r="G59">
            <v>0</v>
          </cell>
        </row>
        <row r="60">
          <cell r="A60">
            <v>1303</v>
          </cell>
          <cell r="B60" t="str">
            <v>Disponibles para la venta de entidades del sector privado y sector financiero popular y solidario</v>
          </cell>
          <cell r="C60">
            <v>1231148812.8799999</v>
          </cell>
          <cell r="D60">
            <v>51327113.990000002</v>
          </cell>
          <cell r="E60">
            <v>14013621.4</v>
          </cell>
          <cell r="F60">
            <v>306754.06</v>
          </cell>
          <cell r="G60">
            <v>103905.53</v>
          </cell>
        </row>
        <row r="61">
          <cell r="A61">
            <v>1304</v>
          </cell>
          <cell r="B61" t="str">
            <v>Disponibles para la venta del Estado o de entidades del sector público</v>
          </cell>
          <cell r="C61">
            <v>147026114.68000001</v>
          </cell>
          <cell r="D61">
            <v>211501.05</v>
          </cell>
          <cell r="E61">
            <v>64177.4</v>
          </cell>
          <cell r="F61">
            <v>282125</v>
          </cell>
          <cell r="G61">
            <v>0</v>
          </cell>
        </row>
        <row r="62">
          <cell r="A62">
            <v>1305</v>
          </cell>
          <cell r="B62" t="str">
            <v>Mantenidas hasta su vencimiento de entidades del sector privado y sector financiero popular y solidario</v>
          </cell>
          <cell r="C62">
            <v>148791949.05000001</v>
          </cell>
          <cell r="D62">
            <v>97269340.310000002</v>
          </cell>
          <cell r="E62">
            <v>42063506.939999998</v>
          </cell>
          <cell r="F62">
            <v>13783884.810000001</v>
          </cell>
          <cell r="G62">
            <v>2327992.6099999994</v>
          </cell>
        </row>
        <row r="63">
          <cell r="A63">
            <v>1306</v>
          </cell>
          <cell r="B63" t="str">
            <v>Mantenidas hasta su vencimiento del Estado o de entidades del sector público</v>
          </cell>
          <cell r="C63">
            <v>1129369.6499999999</v>
          </cell>
          <cell r="D63">
            <v>3262191.46</v>
          </cell>
          <cell r="E63">
            <v>933803.65</v>
          </cell>
          <cell r="F63">
            <v>419584.27</v>
          </cell>
          <cell r="G63">
            <v>0</v>
          </cell>
        </row>
        <row r="64">
          <cell r="A64">
            <v>1307</v>
          </cell>
          <cell r="B64" t="str">
            <v>De disponibilidad restringida</v>
          </cell>
          <cell r="C64">
            <v>2913456.9299999997</v>
          </cell>
          <cell r="D64">
            <v>369890.97</v>
          </cell>
          <cell r="E64">
            <v>2279602.9</v>
          </cell>
          <cell r="F64">
            <v>196459.32</v>
          </cell>
          <cell r="G64">
            <v>41344.43</v>
          </cell>
        </row>
        <row r="65">
          <cell r="A65">
            <v>1399</v>
          </cell>
          <cell r="B65" t="str">
            <v>(Provisión para inversiones)</v>
          </cell>
          <cell r="C65">
            <v>-2395726.96</v>
          </cell>
          <cell r="D65">
            <v>-484739.28</v>
          </cell>
          <cell r="E65">
            <v>-250254.66</v>
          </cell>
          <cell r="F65">
            <v>-105834.42000000001</v>
          </cell>
          <cell r="G65">
            <v>-948.1</v>
          </cell>
        </row>
        <row r="66">
          <cell r="A66">
            <v>1401</v>
          </cell>
          <cell r="B66" t="str">
            <v>Cartera de créditos comercial prioritario por vencer</v>
          </cell>
          <cell r="C66">
            <v>299943736.77999997</v>
          </cell>
          <cell r="D66">
            <v>14240074.890000001</v>
          </cell>
          <cell r="E66">
            <v>5564101.1600000001</v>
          </cell>
          <cell r="F66">
            <v>574747.46</v>
          </cell>
          <cell r="G66">
            <v>2154080.86</v>
          </cell>
        </row>
        <row r="67">
          <cell r="A67">
            <v>1402</v>
          </cell>
          <cell r="B67" t="str">
            <v>Cartera de créditos de consumo prioritario por vencer</v>
          </cell>
          <cell r="C67">
            <v>2640312296.0699992</v>
          </cell>
          <cell r="D67">
            <v>551105462.26999998</v>
          </cell>
          <cell r="E67">
            <v>298209968.57000005</v>
          </cell>
          <cell r="F67">
            <v>100835933.09000002</v>
          </cell>
          <cell r="G67">
            <v>23106313.870000005</v>
          </cell>
        </row>
        <row r="68">
          <cell r="A68">
            <v>1403</v>
          </cell>
          <cell r="B68" t="str">
            <v>Cartera de crédito inmobiliario por vencer</v>
          </cell>
          <cell r="C68">
            <v>361737916.38</v>
          </cell>
          <cell r="D68">
            <v>60674045.20000001</v>
          </cell>
          <cell r="E68">
            <v>24833847.540000003</v>
          </cell>
          <cell r="F68">
            <v>5997493.959999999</v>
          </cell>
          <cell r="G68">
            <v>1061568.95</v>
          </cell>
        </row>
        <row r="69">
          <cell r="A69">
            <v>1404</v>
          </cell>
          <cell r="B69" t="str">
            <v>Cartera de microcrédito por vencer</v>
          </cell>
          <cell r="C69">
            <v>1626879687.4500003</v>
          </cell>
          <cell r="D69">
            <v>622986736.63</v>
          </cell>
          <cell r="E69">
            <v>343234723.14999998</v>
          </cell>
          <cell r="F69">
            <v>190366559.38000003</v>
          </cell>
          <cell r="G69">
            <v>41692467.12000002</v>
          </cell>
        </row>
        <row r="70">
          <cell r="A70">
            <v>1405</v>
          </cell>
          <cell r="B70" t="str">
            <v>Cartera de crédito productivo por vencer</v>
          </cell>
          <cell r="C70">
            <v>3982616.33</v>
          </cell>
          <cell r="D70">
            <v>877289.48</v>
          </cell>
          <cell r="E70">
            <v>47844.28</v>
          </cell>
          <cell r="F70">
            <v>413803.15</v>
          </cell>
          <cell r="G70">
            <v>511763.36999999994</v>
          </cell>
        </row>
        <row r="71">
          <cell r="A71">
            <v>1406</v>
          </cell>
          <cell r="B71" t="str">
            <v>Cartera de crédito comercial ordinario por vencer</v>
          </cell>
          <cell r="C71">
            <v>1210186.9099999999</v>
          </cell>
          <cell r="D71">
            <v>87732.75</v>
          </cell>
          <cell r="E71">
            <v>0</v>
          </cell>
          <cell r="F71">
            <v>0</v>
          </cell>
          <cell r="G71">
            <v>337907.08</v>
          </cell>
        </row>
        <row r="72">
          <cell r="A72">
            <v>1407</v>
          </cell>
          <cell r="B72" t="str">
            <v>Cartera de créditos de consumo ordinario por vencer</v>
          </cell>
          <cell r="C72">
            <v>310040356.91000003</v>
          </cell>
          <cell r="D72">
            <v>43827805.249999993</v>
          </cell>
          <cell r="E72">
            <v>26402540.339999996</v>
          </cell>
          <cell r="F72">
            <v>4041260.92</v>
          </cell>
          <cell r="G72">
            <v>3696292.3600000003</v>
          </cell>
        </row>
        <row r="73">
          <cell r="A73">
            <v>1408</v>
          </cell>
          <cell r="B73" t="str">
            <v>Cartera de crédito de vivienda de interés público por vencer</v>
          </cell>
          <cell r="C73">
            <v>0</v>
          </cell>
          <cell r="D73">
            <v>0</v>
          </cell>
          <cell r="E73">
            <v>137846.35</v>
          </cell>
          <cell r="F73">
            <v>24682.54</v>
          </cell>
          <cell r="G73">
            <v>97660.239999999991</v>
          </cell>
        </row>
        <row r="74">
          <cell r="A74">
            <v>1409</v>
          </cell>
          <cell r="B74" t="str">
            <v>Cartera de créditos comercial prioritario refinanciada por vencer</v>
          </cell>
          <cell r="C74">
            <v>8086461.7999999998</v>
          </cell>
          <cell r="D74">
            <v>375412.78</v>
          </cell>
          <cell r="E74">
            <v>12768.81</v>
          </cell>
          <cell r="F74">
            <v>0</v>
          </cell>
          <cell r="G74">
            <v>0</v>
          </cell>
        </row>
        <row r="75">
          <cell r="A75">
            <v>1410</v>
          </cell>
          <cell r="B75" t="str">
            <v>Cartera de créditos de consumo prioritario refinanciada por vencer</v>
          </cell>
          <cell r="C75">
            <v>12760103.959999999</v>
          </cell>
          <cell r="D75">
            <v>821257.40999999992</v>
          </cell>
          <cell r="E75">
            <v>1098551.73</v>
          </cell>
          <cell r="F75">
            <v>330804.70999999996</v>
          </cell>
          <cell r="G75">
            <v>39367.08</v>
          </cell>
        </row>
        <row r="76">
          <cell r="A76">
            <v>1411</v>
          </cell>
          <cell r="B76" t="str">
            <v>Cartera de crédito inmobiliario refinanciada por vencer</v>
          </cell>
          <cell r="C76">
            <v>3301137.96</v>
          </cell>
          <cell r="D76">
            <v>282074.43</v>
          </cell>
          <cell r="E76">
            <v>133570.68</v>
          </cell>
          <cell r="F76">
            <v>0</v>
          </cell>
          <cell r="G76">
            <v>0</v>
          </cell>
        </row>
        <row r="77">
          <cell r="A77">
            <v>1412</v>
          </cell>
          <cell r="B77" t="str">
            <v>Cartera de microcrédito refinanciada por vencer</v>
          </cell>
          <cell r="C77">
            <v>8612314.0599999987</v>
          </cell>
          <cell r="D77">
            <v>757255.62000000011</v>
          </cell>
          <cell r="E77">
            <v>721154.66999999993</v>
          </cell>
          <cell r="F77">
            <v>230528.90999999997</v>
          </cell>
          <cell r="G77">
            <v>12082.21</v>
          </cell>
        </row>
        <row r="78">
          <cell r="A78">
            <v>1413</v>
          </cell>
          <cell r="B78" t="str">
            <v>Cartera de crédito productivo refinanciada por vencer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</row>
        <row r="79">
          <cell r="A79">
            <v>1414</v>
          </cell>
          <cell r="B79" t="str">
            <v>Cartera de crédito comercial ordinario refinanciada por vencer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14285.42</v>
          </cell>
        </row>
        <row r="80">
          <cell r="A80">
            <v>1415</v>
          </cell>
          <cell r="B80" t="str">
            <v>Cartera de créditos de consumo ordinario refinanciada por vencer</v>
          </cell>
          <cell r="C80">
            <v>70360.17</v>
          </cell>
          <cell r="D80">
            <v>15765.2</v>
          </cell>
          <cell r="E80">
            <v>32789.67</v>
          </cell>
          <cell r="F80">
            <v>5059.24</v>
          </cell>
          <cell r="G80">
            <v>0</v>
          </cell>
        </row>
        <row r="81">
          <cell r="A81">
            <v>1416</v>
          </cell>
          <cell r="B81" t="str">
            <v>Cartera de crédito de vivienda de interés público refinanciada por vencer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138.80000000000001</v>
          </cell>
        </row>
        <row r="82">
          <cell r="A82">
            <v>1417</v>
          </cell>
          <cell r="B82" t="str">
            <v>Cartera de créditos comercial prioritario reestructurada por vencer</v>
          </cell>
          <cell r="C82">
            <v>2769167.65</v>
          </cell>
          <cell r="D82">
            <v>2372938.1</v>
          </cell>
          <cell r="E82">
            <v>0</v>
          </cell>
          <cell r="F82">
            <v>0</v>
          </cell>
          <cell r="G82">
            <v>0</v>
          </cell>
        </row>
        <row r="83">
          <cell r="A83">
            <v>1418</v>
          </cell>
          <cell r="B83" t="str">
            <v>Cartera de créditos de consumo prioritario reestructurada por vencer</v>
          </cell>
          <cell r="C83">
            <v>7145246.5899999989</v>
          </cell>
          <cell r="D83">
            <v>1133204.1100000003</v>
          </cell>
          <cell r="E83">
            <v>1569350.17</v>
          </cell>
          <cell r="F83">
            <v>354383.62</v>
          </cell>
          <cell r="G83">
            <v>509329.17</v>
          </cell>
        </row>
        <row r="84">
          <cell r="A84">
            <v>1419</v>
          </cell>
          <cell r="B84" t="str">
            <v>Cartera de crédito inmobiliario reestructurada por vencer</v>
          </cell>
          <cell r="C84">
            <v>697175.39000000013</v>
          </cell>
          <cell r="D84">
            <v>280235.3</v>
          </cell>
          <cell r="E84">
            <v>23785.34</v>
          </cell>
          <cell r="F84">
            <v>20785</v>
          </cell>
          <cell r="G84">
            <v>967.11</v>
          </cell>
        </row>
        <row r="85">
          <cell r="A85">
            <v>1420</v>
          </cell>
          <cell r="B85" t="str">
            <v>Cartera de microcrédito reestructurada por vencer</v>
          </cell>
          <cell r="C85">
            <v>5111061.5199999996</v>
          </cell>
          <cell r="D85">
            <v>1174879.2999999998</v>
          </cell>
          <cell r="E85">
            <v>1282389.6000000001</v>
          </cell>
          <cell r="F85">
            <v>550630.98</v>
          </cell>
          <cell r="G85">
            <v>78369.91</v>
          </cell>
        </row>
        <row r="86">
          <cell r="A86">
            <v>1421</v>
          </cell>
          <cell r="B86" t="str">
            <v>Cartera de crédito productivo reestructurada por vencer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</row>
        <row r="87">
          <cell r="A87">
            <v>1422</v>
          </cell>
          <cell r="B87" t="str">
            <v>Cartera de crédito comercial ordinario reestructurada por vencer</v>
          </cell>
          <cell r="C87">
            <v>30983.759999999998</v>
          </cell>
          <cell r="D87">
            <v>0</v>
          </cell>
          <cell r="E87">
            <v>0</v>
          </cell>
          <cell r="F87">
            <v>0</v>
          </cell>
          <cell r="G87">
            <v>28708.99</v>
          </cell>
        </row>
        <row r="88">
          <cell r="A88">
            <v>1423</v>
          </cell>
          <cell r="B88" t="str">
            <v>Cartera de créditos de consumo ordinario reestructurada por vencer</v>
          </cell>
          <cell r="C88">
            <v>54753.75</v>
          </cell>
          <cell r="D88">
            <v>0</v>
          </cell>
          <cell r="E88">
            <v>42988.49</v>
          </cell>
          <cell r="F88">
            <v>1428.74</v>
          </cell>
          <cell r="G88">
            <v>18917.57</v>
          </cell>
        </row>
        <row r="89">
          <cell r="A89">
            <v>1424</v>
          </cell>
          <cell r="B89" t="str">
            <v>Cartera de crédito de vivienda de interés público reestructurada por vencer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49916.57</v>
          </cell>
        </row>
        <row r="90">
          <cell r="A90">
            <v>1425</v>
          </cell>
          <cell r="B90" t="str">
            <v>Cartera de créditos comercial prioritario que no devenga intereses</v>
          </cell>
          <cell r="C90">
            <v>5129062.4499999993</v>
          </cell>
          <cell r="D90">
            <v>1216003.3500000001</v>
          </cell>
          <cell r="E90">
            <v>1400879.0899999999</v>
          </cell>
          <cell r="F90">
            <v>29458.23</v>
          </cell>
          <cell r="G90">
            <v>119035.29</v>
          </cell>
        </row>
        <row r="91">
          <cell r="A91">
            <v>1426</v>
          </cell>
          <cell r="B91" t="str">
            <v>Cartera de créditos de consumo prioritario que no devenga intereses</v>
          </cell>
          <cell r="C91">
            <v>45746598.900000013</v>
          </cell>
          <cell r="D91">
            <v>13858986.969999999</v>
          </cell>
          <cell r="E91">
            <v>9539582.5799999963</v>
          </cell>
          <cell r="F91">
            <v>4931791.3400000008</v>
          </cell>
          <cell r="G91">
            <v>1078279.8499999996</v>
          </cell>
        </row>
        <row r="92">
          <cell r="A92">
            <v>1427</v>
          </cell>
          <cell r="B92" t="str">
            <v>Cartera de crédito inmobiliario que no devenga intereses</v>
          </cell>
          <cell r="C92">
            <v>4707566.5200000005</v>
          </cell>
          <cell r="D92">
            <v>2564036.6500000004</v>
          </cell>
          <cell r="E92">
            <v>554552.49</v>
          </cell>
          <cell r="F92">
            <v>409956.13000000006</v>
          </cell>
          <cell r="G92">
            <v>318893.31</v>
          </cell>
        </row>
        <row r="93">
          <cell r="A93">
            <v>1428</v>
          </cell>
          <cell r="B93" t="str">
            <v>Cartera de microcrédito que no devenga intereses</v>
          </cell>
          <cell r="C93">
            <v>51960601.220000014</v>
          </cell>
          <cell r="D93">
            <v>21112207.950000007</v>
          </cell>
          <cell r="E93">
            <v>16978626.289999999</v>
          </cell>
          <cell r="F93">
            <v>12772399.140000004</v>
          </cell>
          <cell r="G93">
            <v>4126471.0700000012</v>
          </cell>
        </row>
        <row r="94">
          <cell r="A94">
            <v>1429</v>
          </cell>
          <cell r="B94" t="str">
            <v>Cartera de crédito productivo que no devenga intereses</v>
          </cell>
          <cell r="C94">
            <v>471900.61</v>
          </cell>
          <cell r="D94">
            <v>0</v>
          </cell>
          <cell r="E94">
            <v>0</v>
          </cell>
          <cell r="F94">
            <v>0</v>
          </cell>
          <cell r="G94">
            <v>1279.6199999999999</v>
          </cell>
        </row>
        <row r="95">
          <cell r="A95">
            <v>1430</v>
          </cell>
          <cell r="B95" t="str">
            <v>Cartera de crédito comercial ordinario que no devenga intereses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54408.52</v>
          </cell>
        </row>
        <row r="96">
          <cell r="A96">
            <v>1431</v>
          </cell>
          <cell r="B96" t="str">
            <v>Cartera de créditos de consumo ordinario que no devenga intereses</v>
          </cell>
          <cell r="C96">
            <v>2099635.4200000004</v>
          </cell>
          <cell r="D96">
            <v>192099.38000000003</v>
          </cell>
          <cell r="E96">
            <v>664265.94000000006</v>
          </cell>
          <cell r="F96">
            <v>115270.92</v>
          </cell>
          <cell r="G96">
            <v>284686.96999999997</v>
          </cell>
        </row>
        <row r="97">
          <cell r="A97">
            <v>1432</v>
          </cell>
          <cell r="B97" t="str">
            <v>Cartera de crédito de vivienda de interés público que no devenga intereses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</row>
        <row r="98">
          <cell r="A98">
            <v>1433</v>
          </cell>
          <cell r="B98" t="str">
            <v>Cartera de créditos comercial prioritario refinanciada que no devenga intereses</v>
          </cell>
          <cell r="C98">
            <v>335681.43</v>
          </cell>
          <cell r="D98">
            <v>210001.98</v>
          </cell>
          <cell r="E98">
            <v>0</v>
          </cell>
          <cell r="F98">
            <v>0</v>
          </cell>
          <cell r="G98">
            <v>0</v>
          </cell>
        </row>
        <row r="99">
          <cell r="A99">
            <v>1434</v>
          </cell>
          <cell r="B99" t="str">
            <v>Cartera de créditos de consumo prioritario refinanciada que no devenga intereses</v>
          </cell>
          <cell r="C99">
            <v>1276776.7599999998</v>
          </cell>
          <cell r="D99">
            <v>207481.83</v>
          </cell>
          <cell r="E99">
            <v>203122.53999999998</v>
          </cell>
          <cell r="F99">
            <v>18760.650000000001</v>
          </cell>
          <cell r="G99">
            <v>594.74</v>
          </cell>
        </row>
        <row r="100">
          <cell r="A100">
            <v>1435</v>
          </cell>
          <cell r="B100" t="str">
            <v>Cartera de crédito inmobiliario refinanciada que no devenga intereses</v>
          </cell>
          <cell r="C100">
            <v>57231.92</v>
          </cell>
          <cell r="D100">
            <v>68044.08</v>
          </cell>
          <cell r="E100">
            <v>13635.32</v>
          </cell>
          <cell r="F100">
            <v>0</v>
          </cell>
          <cell r="G100">
            <v>4430.8999999999996</v>
          </cell>
        </row>
        <row r="101">
          <cell r="A101">
            <v>1436</v>
          </cell>
          <cell r="B101" t="str">
            <v>Cartera microcrédito refinanciada que no devenga intereses</v>
          </cell>
          <cell r="C101">
            <v>1410280.3299999998</v>
          </cell>
          <cell r="D101">
            <v>123573.08</v>
          </cell>
          <cell r="E101">
            <v>186437.78</v>
          </cell>
          <cell r="F101">
            <v>51933.330000000009</v>
          </cell>
          <cell r="G101">
            <v>0</v>
          </cell>
        </row>
        <row r="102">
          <cell r="A102">
            <v>1437</v>
          </cell>
          <cell r="B102" t="str">
            <v>Cartera de crédito productivo refinanciada que no devenga intereses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</row>
        <row r="103">
          <cell r="A103">
            <v>1438</v>
          </cell>
          <cell r="B103" t="str">
            <v>Cartera de crédito comercial ordinario refinanciada que no devenga intereses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</row>
        <row r="104">
          <cell r="A104">
            <v>1439</v>
          </cell>
          <cell r="B104" t="str">
            <v>Cartera de créditos de consumo ordinario refinanciada que no devenga intereses</v>
          </cell>
          <cell r="C104">
            <v>13667.69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</row>
        <row r="105">
          <cell r="A105">
            <v>1440</v>
          </cell>
          <cell r="B105" t="str">
            <v>Cartera de crédito de vivienda de interés público refinanciada que no devenga intereses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</row>
        <row r="106">
          <cell r="A106">
            <v>1441</v>
          </cell>
          <cell r="B106" t="str">
            <v>Cartera de créditos comercial prioritario reestructurada que no devenga intereses</v>
          </cell>
          <cell r="C106">
            <v>99324.9</v>
          </cell>
          <cell r="D106">
            <v>367598.64</v>
          </cell>
          <cell r="E106">
            <v>260000.02</v>
          </cell>
          <cell r="F106">
            <v>0</v>
          </cell>
          <cell r="G106">
            <v>0</v>
          </cell>
        </row>
        <row r="107">
          <cell r="A107">
            <v>1442</v>
          </cell>
          <cell r="B107" t="str">
            <v>Cartera de créditos de consumo prioritario reestructurada que no devenga intereses</v>
          </cell>
          <cell r="C107">
            <v>1168277.3900000001</v>
          </cell>
          <cell r="D107">
            <v>65661.509999999995</v>
          </cell>
          <cell r="E107">
            <v>354373.11</v>
          </cell>
          <cell r="F107">
            <v>77524.88</v>
          </cell>
          <cell r="G107">
            <v>14825.1</v>
          </cell>
        </row>
        <row r="108">
          <cell r="A108">
            <v>1443</v>
          </cell>
          <cell r="B108" t="str">
            <v>Cartera de crédito inmobiliario reestructurada que no devenga intereses</v>
          </cell>
          <cell r="C108">
            <v>0</v>
          </cell>
          <cell r="D108">
            <v>85805.88</v>
          </cell>
          <cell r="E108">
            <v>0</v>
          </cell>
          <cell r="F108">
            <v>0</v>
          </cell>
          <cell r="G108">
            <v>5002.09</v>
          </cell>
        </row>
        <row r="109">
          <cell r="A109">
            <v>1444</v>
          </cell>
          <cell r="B109" t="str">
            <v>Cartera microcrédito reestructurada que no devenga intereses</v>
          </cell>
          <cell r="C109">
            <v>1178293.5799999998</v>
          </cell>
          <cell r="D109">
            <v>166353.28</v>
          </cell>
          <cell r="E109">
            <v>257911.6</v>
          </cell>
          <cell r="F109">
            <v>448453.64</v>
          </cell>
          <cell r="G109">
            <v>24041.56</v>
          </cell>
        </row>
        <row r="110">
          <cell r="A110">
            <v>1445</v>
          </cell>
          <cell r="B110" t="str">
            <v>Cartera de crédito productivo reestructurada que no devenga intereses</v>
          </cell>
          <cell r="C110">
            <v>0</v>
          </cell>
          <cell r="D110">
            <v>0</v>
          </cell>
          <cell r="E110">
            <v>130072.19</v>
          </cell>
          <cell r="F110">
            <v>0</v>
          </cell>
          <cell r="G110">
            <v>0</v>
          </cell>
        </row>
        <row r="111">
          <cell r="A111">
            <v>1446</v>
          </cell>
          <cell r="B111" t="str">
            <v>Cartera de crédito comercial ordinario reestructurada que no devenga intereses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</row>
        <row r="112">
          <cell r="A112">
            <v>1447</v>
          </cell>
          <cell r="B112" t="str">
            <v>Cartera de créditos de consumo ordinario reestructurada que no devenga intereses</v>
          </cell>
          <cell r="C112">
            <v>2917.5</v>
          </cell>
          <cell r="D112">
            <v>0</v>
          </cell>
          <cell r="E112">
            <v>18299.52</v>
          </cell>
          <cell r="F112">
            <v>5686.06</v>
          </cell>
          <cell r="G112">
            <v>0</v>
          </cell>
        </row>
        <row r="113">
          <cell r="A113">
            <v>1448</v>
          </cell>
          <cell r="B113" t="str">
            <v>Cartera de crédito de vivienda de interés público reestructurada que no devenga intereses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</row>
        <row r="114">
          <cell r="A114">
            <v>1449</v>
          </cell>
          <cell r="B114" t="str">
            <v>Cartera de créditos comercial prioritario vencida</v>
          </cell>
          <cell r="C114">
            <v>3731011.26</v>
          </cell>
          <cell r="D114">
            <v>1820464.81</v>
          </cell>
          <cell r="E114">
            <v>149080.13</v>
          </cell>
          <cell r="F114">
            <v>374175.97000000003</v>
          </cell>
          <cell r="G114">
            <v>108156.63</v>
          </cell>
        </row>
        <row r="115">
          <cell r="A115">
            <v>1450</v>
          </cell>
          <cell r="B115" t="str">
            <v>Cartera de créditos de consumo prioritario vencida</v>
          </cell>
          <cell r="C115">
            <v>37135719.68</v>
          </cell>
          <cell r="D115">
            <v>12717331.109999996</v>
          </cell>
          <cell r="E115">
            <v>8163692.0899999989</v>
          </cell>
          <cell r="F115">
            <v>4774166.0999999978</v>
          </cell>
          <cell r="G115">
            <v>1975011.3599999999</v>
          </cell>
        </row>
        <row r="116">
          <cell r="A116">
            <v>1451</v>
          </cell>
          <cell r="B116" t="str">
            <v>Cartera de crédito inmobiliario vencida</v>
          </cell>
          <cell r="C116">
            <v>1831287.0699999996</v>
          </cell>
          <cell r="D116">
            <v>1023691.4899999998</v>
          </cell>
          <cell r="E116">
            <v>417988.16</v>
          </cell>
          <cell r="F116">
            <v>168891.65</v>
          </cell>
          <cell r="G116">
            <v>126856.16999999998</v>
          </cell>
        </row>
        <row r="117">
          <cell r="A117">
            <v>1452</v>
          </cell>
          <cell r="B117" t="str">
            <v>Cartera de microcrédito vencida</v>
          </cell>
          <cell r="C117">
            <v>62673657.870000005</v>
          </cell>
          <cell r="D117">
            <v>32843226.660000004</v>
          </cell>
          <cell r="E117">
            <v>24807631.809999991</v>
          </cell>
          <cell r="F117">
            <v>17543318.789999999</v>
          </cell>
          <cell r="G117">
            <v>5379994.0899999961</v>
          </cell>
        </row>
        <row r="118">
          <cell r="A118">
            <v>1453</v>
          </cell>
          <cell r="B118" t="str">
            <v>Cartera de crédito productivo vencida</v>
          </cell>
          <cell r="C118">
            <v>28879.46</v>
          </cell>
          <cell r="D118">
            <v>0</v>
          </cell>
          <cell r="E118">
            <v>0</v>
          </cell>
          <cell r="F118">
            <v>0</v>
          </cell>
          <cell r="G118">
            <v>970.05</v>
          </cell>
        </row>
        <row r="119">
          <cell r="A119">
            <v>1454</v>
          </cell>
          <cell r="B119" t="str">
            <v>Cartera de crédito comercial ordinario vencida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106609.48</v>
          </cell>
        </row>
        <row r="120">
          <cell r="A120">
            <v>1455</v>
          </cell>
          <cell r="B120" t="str">
            <v>Cartera de créditos de consumo ordinario vencida</v>
          </cell>
          <cell r="C120">
            <v>207239.50999999998</v>
          </cell>
          <cell r="D120">
            <v>20844.890000000003</v>
          </cell>
          <cell r="E120">
            <v>200451.66</v>
          </cell>
          <cell r="F120">
            <v>102472.41</v>
          </cell>
          <cell r="G120">
            <v>120770.73000000001</v>
          </cell>
        </row>
        <row r="121">
          <cell r="A121">
            <v>1456</v>
          </cell>
          <cell r="B121" t="str">
            <v>Cartera de crédito de vivienda de interés público vencida</v>
          </cell>
          <cell r="C121">
            <v>0</v>
          </cell>
          <cell r="D121">
            <v>0</v>
          </cell>
          <cell r="E121">
            <v>0</v>
          </cell>
          <cell r="F121">
            <v>340.01</v>
          </cell>
          <cell r="G121">
            <v>0</v>
          </cell>
        </row>
        <row r="122">
          <cell r="A122">
            <v>1457</v>
          </cell>
          <cell r="B122" t="str">
            <v>Cartera de créditos comercial prioritario refinanciada vencida</v>
          </cell>
          <cell r="C122">
            <v>76576.09</v>
          </cell>
          <cell r="D122">
            <v>58412.36</v>
          </cell>
          <cell r="E122">
            <v>0</v>
          </cell>
          <cell r="F122">
            <v>0</v>
          </cell>
          <cell r="G122">
            <v>0</v>
          </cell>
        </row>
        <row r="123">
          <cell r="A123">
            <v>1458</v>
          </cell>
          <cell r="B123" t="str">
            <v>Cartera de créditos de consumo prioritario refinanciada vencida</v>
          </cell>
          <cell r="C123">
            <v>218261.87000000002</v>
          </cell>
          <cell r="D123">
            <v>142738.54999999999</v>
          </cell>
          <cell r="E123">
            <v>22331.39</v>
          </cell>
          <cell r="F123">
            <v>4542.54</v>
          </cell>
          <cell r="G123">
            <v>0</v>
          </cell>
        </row>
        <row r="124">
          <cell r="A124">
            <v>1459</v>
          </cell>
          <cell r="B124" t="str">
            <v>Cartera de crédito inmobiliario refinanciada vencida</v>
          </cell>
          <cell r="C124">
            <v>3265.14</v>
          </cell>
          <cell r="D124">
            <v>4662.63</v>
          </cell>
          <cell r="E124">
            <v>459.27</v>
          </cell>
          <cell r="F124">
            <v>0</v>
          </cell>
          <cell r="G124">
            <v>0</v>
          </cell>
        </row>
        <row r="125">
          <cell r="A125">
            <v>1460</v>
          </cell>
          <cell r="B125" t="str">
            <v>Cartera de microcrédito refinanciada vencida</v>
          </cell>
          <cell r="C125">
            <v>159659.43</v>
          </cell>
          <cell r="D125">
            <v>72248.790000000008</v>
          </cell>
          <cell r="E125">
            <v>45771.850000000006</v>
          </cell>
          <cell r="F125">
            <v>56586.520000000004</v>
          </cell>
          <cell r="G125">
            <v>0</v>
          </cell>
        </row>
        <row r="126">
          <cell r="A126">
            <v>1461</v>
          </cell>
          <cell r="B126" t="str">
            <v>Cartera de crédito productivo refinanciada vencida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</row>
        <row r="127">
          <cell r="A127">
            <v>1462</v>
          </cell>
          <cell r="B127" t="str">
            <v>Cartera de crédito comercial ordinario refinanciada vencida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</row>
        <row r="128">
          <cell r="A128">
            <v>1463</v>
          </cell>
          <cell r="B128" t="str">
            <v>Cartera de créditos de consumo ordinario refinanciada vencida</v>
          </cell>
          <cell r="C128">
            <v>1015.74</v>
          </cell>
          <cell r="D128">
            <v>0</v>
          </cell>
          <cell r="E128">
            <v>308867.75</v>
          </cell>
          <cell r="F128">
            <v>0</v>
          </cell>
          <cell r="G128">
            <v>0</v>
          </cell>
        </row>
        <row r="129">
          <cell r="A129">
            <v>1464</v>
          </cell>
          <cell r="B129" t="str">
            <v>Cartera de crédito de vivienda de interés público refinanciada vencida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</row>
        <row r="130">
          <cell r="A130">
            <v>1465</v>
          </cell>
          <cell r="B130" t="str">
            <v>Cartera de créditos comercial prioritario reestructurada vencida</v>
          </cell>
          <cell r="C130">
            <v>1171.3400000000001</v>
          </cell>
          <cell r="D130">
            <v>7741.73</v>
          </cell>
          <cell r="E130">
            <v>173333.32</v>
          </cell>
          <cell r="F130">
            <v>43451.89</v>
          </cell>
          <cell r="G130">
            <v>0</v>
          </cell>
        </row>
        <row r="131">
          <cell r="A131">
            <v>1466</v>
          </cell>
          <cell r="B131" t="str">
            <v>Cartera de créditos de consumo prioritario reestructurada vencida</v>
          </cell>
          <cell r="C131">
            <v>40562.83</v>
          </cell>
          <cell r="D131">
            <v>5629.85</v>
          </cell>
          <cell r="E131">
            <v>129527.02</v>
          </cell>
          <cell r="F131">
            <v>4529.9299999999994</v>
          </cell>
          <cell r="G131">
            <v>11057.43</v>
          </cell>
        </row>
        <row r="132">
          <cell r="A132">
            <v>1467</v>
          </cell>
          <cell r="B132" t="str">
            <v>Cartera de crédito inmobiliario reestructurada vencida</v>
          </cell>
          <cell r="C132">
            <v>32896.78</v>
          </cell>
          <cell r="D132">
            <v>871.12</v>
          </cell>
          <cell r="E132">
            <v>1</v>
          </cell>
          <cell r="F132">
            <v>0</v>
          </cell>
          <cell r="G132">
            <v>68.08</v>
          </cell>
        </row>
        <row r="133">
          <cell r="A133">
            <v>1468</v>
          </cell>
          <cell r="B133" t="str">
            <v>Cartera de microcrédito reestructurada vencida</v>
          </cell>
          <cell r="C133">
            <v>72896.83</v>
          </cell>
          <cell r="D133">
            <v>560776.17999999993</v>
          </cell>
          <cell r="E133">
            <v>208595.81</v>
          </cell>
          <cell r="F133">
            <v>76981.27</v>
          </cell>
          <cell r="G133">
            <v>25270.45</v>
          </cell>
        </row>
        <row r="134">
          <cell r="A134">
            <v>1469</v>
          </cell>
          <cell r="B134" t="str">
            <v>Cartera de crédito productivo reestructurada vencida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</row>
        <row r="135">
          <cell r="A135">
            <v>1470</v>
          </cell>
          <cell r="B135" t="str">
            <v>Cartera de crédito comercial ordinario reestructurada vencida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</row>
        <row r="136">
          <cell r="A136">
            <v>1471</v>
          </cell>
          <cell r="B136" t="str">
            <v>Cartera de créditos de consumo ordinario reestructurada vencida</v>
          </cell>
          <cell r="C136">
            <v>112.54</v>
          </cell>
          <cell r="D136">
            <v>0</v>
          </cell>
          <cell r="E136">
            <v>5681.15</v>
          </cell>
          <cell r="F136">
            <v>350.25</v>
          </cell>
          <cell r="G136">
            <v>0</v>
          </cell>
        </row>
        <row r="137">
          <cell r="A137">
            <v>1472</v>
          </cell>
          <cell r="B137" t="str">
            <v>Cartera de crédito de vivienda de interés público reestructurada vencida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</row>
        <row r="138">
          <cell r="A138">
            <v>1473</v>
          </cell>
          <cell r="B138" t="str">
            <v>Cartera de crédito educativo por vencer</v>
          </cell>
          <cell r="C138">
            <v>97652.36</v>
          </cell>
          <cell r="D138">
            <v>35440.03</v>
          </cell>
          <cell r="E138">
            <v>58511.65</v>
          </cell>
          <cell r="F138">
            <v>102764.59</v>
          </cell>
          <cell r="G138">
            <v>1180.8</v>
          </cell>
        </row>
        <row r="139">
          <cell r="A139">
            <v>1475</v>
          </cell>
          <cell r="B139" t="str">
            <v>Cartera de crédito educativo refinanciada por vencer</v>
          </cell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</row>
        <row r="140">
          <cell r="A140">
            <v>1477</v>
          </cell>
          <cell r="B140" t="str">
            <v>Cartera de crédito educativo reestructurada por vencer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</row>
        <row r="141">
          <cell r="A141">
            <v>1479</v>
          </cell>
          <cell r="B141" t="str">
            <v>Cartera de crédito educativo que no devenga intereses</v>
          </cell>
          <cell r="C141">
            <v>0</v>
          </cell>
          <cell r="D141">
            <v>953.23</v>
          </cell>
          <cell r="E141">
            <v>131409.66</v>
          </cell>
          <cell r="F141">
            <v>2488.21</v>
          </cell>
          <cell r="G141">
            <v>0</v>
          </cell>
        </row>
        <row r="142">
          <cell r="A142">
            <v>1481</v>
          </cell>
          <cell r="B142" t="str">
            <v>Cartera de crédito educativo refinanciada que no devenga intereses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</row>
        <row r="143">
          <cell r="A143">
            <v>1483</v>
          </cell>
          <cell r="B143" t="str">
            <v>Cartera de crédito educativo reestructurada que no devenga intereses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</row>
        <row r="144">
          <cell r="A144">
            <v>1485</v>
          </cell>
          <cell r="B144" t="str">
            <v>Cartera de crédito educativo vencida</v>
          </cell>
          <cell r="C144">
            <v>0</v>
          </cell>
          <cell r="D144">
            <v>734.29</v>
          </cell>
          <cell r="E144">
            <v>125386.85</v>
          </cell>
          <cell r="F144">
            <v>2683.46</v>
          </cell>
          <cell r="G144">
            <v>0</v>
          </cell>
        </row>
        <row r="145">
          <cell r="A145">
            <v>1487</v>
          </cell>
          <cell r="B145" t="str">
            <v>Cartera de crédito educativo refinanciada vencida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</row>
        <row r="146">
          <cell r="A146">
            <v>1489</v>
          </cell>
          <cell r="B146" t="str">
            <v>Cartera de crédito educativo reestructurada vencida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</row>
        <row r="147">
          <cell r="A147">
            <v>1499</v>
          </cell>
          <cell r="B147" t="str">
            <v>(Provisiones para créditos incobrables)</v>
          </cell>
          <cell r="C147">
            <v>-300594878.31</v>
          </cell>
          <cell r="D147">
            <v>-84575723.979999989</v>
          </cell>
          <cell r="E147">
            <v>-36726693.619999982</v>
          </cell>
          <cell r="F147">
            <v>-16938070.169999991</v>
          </cell>
          <cell r="G147">
            <v>-4781191.049999998</v>
          </cell>
        </row>
        <row r="148">
          <cell r="A148">
            <v>1501</v>
          </cell>
          <cell r="B148" t="str">
            <v>Dentro del plazo</v>
          </cell>
          <cell r="C148">
            <v>0</v>
          </cell>
          <cell r="D148">
            <v>0</v>
          </cell>
          <cell r="E148">
            <v>0</v>
          </cell>
          <cell r="F148">
            <v>114495.67</v>
          </cell>
          <cell r="G148">
            <v>0</v>
          </cell>
        </row>
        <row r="149">
          <cell r="A149">
            <v>1502</v>
          </cell>
          <cell r="B149" t="str">
            <v>Después del plazo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</row>
        <row r="150">
          <cell r="A150">
            <v>1601</v>
          </cell>
          <cell r="B150" t="str">
            <v>Intereses por cobrar de operaciones interfinancieras</v>
          </cell>
          <cell r="C150">
            <v>0</v>
          </cell>
          <cell r="D150">
            <v>0</v>
          </cell>
          <cell r="E150">
            <v>0</v>
          </cell>
          <cell r="F150">
            <v>8908.89</v>
          </cell>
          <cell r="G150">
            <v>0</v>
          </cell>
        </row>
        <row r="151">
          <cell r="A151">
            <v>1602</v>
          </cell>
          <cell r="B151" t="str">
            <v>Intereses por cobrar inversiones</v>
          </cell>
          <cell r="C151">
            <v>17203237.84</v>
          </cell>
          <cell r="D151">
            <v>1413978.5900000003</v>
          </cell>
          <cell r="E151">
            <v>848882.22</v>
          </cell>
          <cell r="F151">
            <v>297915.12999999989</v>
          </cell>
          <cell r="G151">
            <v>7036.2400000000007</v>
          </cell>
        </row>
        <row r="152">
          <cell r="A152">
            <v>1603</v>
          </cell>
          <cell r="B152" t="str">
            <v>Intereses por cobrar de cartera de créditos</v>
          </cell>
          <cell r="C152">
            <v>52538466.259999998</v>
          </cell>
          <cell r="D152">
            <v>14647401.380000001</v>
          </cell>
          <cell r="E152">
            <v>8362677.1799999997</v>
          </cell>
          <cell r="F152">
            <v>4475293.3099999996</v>
          </cell>
          <cell r="G152">
            <v>2351469.5799999987</v>
          </cell>
        </row>
        <row r="153">
          <cell r="A153">
            <v>1604</v>
          </cell>
          <cell r="B153" t="str">
            <v>Otros intereses por cobrar</v>
          </cell>
          <cell r="C153">
            <v>212732.67</v>
          </cell>
          <cell r="D153">
            <v>14462.93</v>
          </cell>
          <cell r="E153">
            <v>4113.93</v>
          </cell>
          <cell r="F153">
            <v>18022.89</v>
          </cell>
          <cell r="G153">
            <v>1888.01</v>
          </cell>
        </row>
        <row r="154">
          <cell r="A154">
            <v>1605</v>
          </cell>
          <cell r="B154" t="str">
            <v>Comisiones por cobrar</v>
          </cell>
          <cell r="C154">
            <v>12312.119999999999</v>
          </cell>
          <cell r="D154">
            <v>196.51</v>
          </cell>
          <cell r="E154">
            <v>4263.9799999999996</v>
          </cell>
          <cell r="F154">
            <v>28284.39</v>
          </cell>
          <cell r="G154">
            <v>100287.79</v>
          </cell>
        </row>
        <row r="155">
          <cell r="A155">
            <v>1606</v>
          </cell>
          <cell r="B155" t="str">
            <v>Rendimientos por cobrar de fideicomisos mercantiles</v>
          </cell>
          <cell r="C155">
            <v>196668.66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</row>
        <row r="156">
          <cell r="A156">
            <v>1609</v>
          </cell>
          <cell r="B156" t="str">
            <v>Garantías pagadas pendientes de recuperación</v>
          </cell>
          <cell r="C156">
            <v>5254.04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</row>
        <row r="157">
          <cell r="A157">
            <v>1611</v>
          </cell>
          <cell r="B157" t="str">
            <v>Anticipo para adquisición de acciones</v>
          </cell>
          <cell r="C157">
            <v>9299.26</v>
          </cell>
          <cell r="D157">
            <v>3899.63</v>
          </cell>
          <cell r="E157">
            <v>0</v>
          </cell>
          <cell r="F157">
            <v>1001</v>
          </cell>
          <cell r="G157">
            <v>0</v>
          </cell>
        </row>
        <row r="158">
          <cell r="A158">
            <v>1612</v>
          </cell>
          <cell r="B158" t="str">
            <v>Inversiones vencidas</v>
          </cell>
          <cell r="C158">
            <v>462376.44</v>
          </cell>
          <cell r="D158">
            <v>158903.31</v>
          </cell>
          <cell r="E158">
            <v>81510.01999999999</v>
          </cell>
          <cell r="F158">
            <v>329931.67000000004</v>
          </cell>
          <cell r="G158">
            <v>48211.14</v>
          </cell>
        </row>
        <row r="159">
          <cell r="A159">
            <v>1614</v>
          </cell>
          <cell r="B159" t="str">
            <v>Pagos por cuenta de socios</v>
          </cell>
          <cell r="C159">
            <v>9165752.0499999989</v>
          </cell>
          <cell r="D159">
            <v>3960788.66</v>
          </cell>
          <cell r="E159">
            <v>2299529.6900000004</v>
          </cell>
          <cell r="F159">
            <v>1613202.0600000005</v>
          </cell>
          <cell r="G159">
            <v>784284.92000000016</v>
          </cell>
        </row>
        <row r="160">
          <cell r="A160">
            <v>1615</v>
          </cell>
          <cell r="B160" t="str">
            <v>Intereses reestructurados por cobrar</v>
          </cell>
          <cell r="C160">
            <v>970220.67999999993</v>
          </cell>
          <cell r="D160">
            <v>35942.590000000004</v>
          </cell>
          <cell r="E160">
            <v>133832.34</v>
          </cell>
          <cell r="F160">
            <v>59153.850000000006</v>
          </cell>
          <cell r="G160">
            <v>43553.540000000008</v>
          </cell>
        </row>
        <row r="161">
          <cell r="A161">
            <v>1617</v>
          </cell>
          <cell r="B161" t="str">
            <v>Subsidios por cobrar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</row>
        <row r="162">
          <cell r="A162">
            <v>1619</v>
          </cell>
          <cell r="B162" t="str">
            <v>Cuentas  por cobrar por cartera de vivienda vendida al fideicomiso de titularización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</row>
        <row r="163">
          <cell r="A163">
            <v>1690</v>
          </cell>
          <cell r="B163" t="str">
            <v>Cuentas por cobrar varias</v>
          </cell>
          <cell r="C163">
            <v>41782613.240000002</v>
          </cell>
          <cell r="D163">
            <v>14552978.099999998</v>
          </cell>
          <cell r="E163">
            <v>11520918.060000002</v>
          </cell>
          <cell r="F163">
            <v>11709488.550000008</v>
          </cell>
          <cell r="G163">
            <v>3853019.5899999994</v>
          </cell>
        </row>
        <row r="164">
          <cell r="A164">
            <v>1699</v>
          </cell>
          <cell r="B164" t="str">
            <v>(Provisión para cuentas por cobrar)</v>
          </cell>
          <cell r="C164">
            <v>-18326077.659999996</v>
          </cell>
          <cell r="D164">
            <v>-7533936.5300000003</v>
          </cell>
          <cell r="E164">
            <v>-1774368.73</v>
          </cell>
          <cell r="F164">
            <v>-1483211.88</v>
          </cell>
          <cell r="G164">
            <v>-329090.63</v>
          </cell>
        </row>
        <row r="165">
          <cell r="A165">
            <v>1702</v>
          </cell>
          <cell r="B165" t="str">
            <v>Bienes adjudicados por pago</v>
          </cell>
          <cell r="C165">
            <v>3341241.6100000008</v>
          </cell>
          <cell r="D165">
            <v>4472277.29</v>
          </cell>
          <cell r="E165">
            <v>509114.08</v>
          </cell>
          <cell r="F165">
            <v>873023.47000000009</v>
          </cell>
          <cell r="G165">
            <v>130985.64</v>
          </cell>
        </row>
        <row r="166">
          <cell r="A166">
            <v>1705</v>
          </cell>
          <cell r="B166" t="str">
            <v>Bienes arrendados</v>
          </cell>
          <cell r="C166">
            <v>0</v>
          </cell>
          <cell r="D166">
            <v>0</v>
          </cell>
          <cell r="E166">
            <v>364.57</v>
          </cell>
          <cell r="F166">
            <v>0</v>
          </cell>
          <cell r="G166">
            <v>1951.08</v>
          </cell>
        </row>
        <row r="167">
          <cell r="A167">
            <v>1706</v>
          </cell>
          <cell r="B167" t="str">
            <v>Bienes no utilizados por la Institución</v>
          </cell>
          <cell r="C167">
            <v>16468290.470000001</v>
          </cell>
          <cell r="D167">
            <v>7245932.4700000007</v>
          </cell>
          <cell r="E167">
            <v>2026859.8400000003</v>
          </cell>
          <cell r="F167">
            <v>777830.09000000008</v>
          </cell>
          <cell r="G167">
            <v>158427.70000000001</v>
          </cell>
        </row>
        <row r="168">
          <cell r="A168">
            <v>1799</v>
          </cell>
          <cell r="B168" t="str">
            <v>(Provisión para bienes realizables, adjudicados por pago y recuperados)</v>
          </cell>
          <cell r="C168">
            <v>-1909968.8400000003</v>
          </cell>
          <cell r="D168">
            <v>-1705973.52</v>
          </cell>
          <cell r="E168">
            <v>-165547.43999999997</v>
          </cell>
          <cell r="F168">
            <v>-26866.12</v>
          </cell>
          <cell r="G168">
            <v>0</v>
          </cell>
        </row>
        <row r="169">
          <cell r="A169">
            <v>1801</v>
          </cell>
          <cell r="B169" t="str">
            <v>Terrenos</v>
          </cell>
          <cell r="C169">
            <v>42534639.670000002</v>
          </cell>
          <cell r="D169">
            <v>19354750.920000002</v>
          </cell>
          <cell r="E169">
            <v>16305678.089999998</v>
          </cell>
          <cell r="F169">
            <v>6220311.4399999985</v>
          </cell>
          <cell r="G169">
            <v>3897057.5900000003</v>
          </cell>
        </row>
        <row r="170">
          <cell r="A170">
            <v>1802</v>
          </cell>
          <cell r="B170" t="str">
            <v>Edificios</v>
          </cell>
          <cell r="C170">
            <v>146283375.67999998</v>
          </cell>
          <cell r="D170">
            <v>54886233.219999991</v>
          </cell>
          <cell r="E170">
            <v>38707465.25</v>
          </cell>
          <cell r="F170">
            <v>14048616.74</v>
          </cell>
          <cell r="G170">
            <v>2054206.8200000003</v>
          </cell>
        </row>
        <row r="171">
          <cell r="A171">
            <v>1803</v>
          </cell>
          <cell r="B171" t="str">
            <v>Construcciones y remodelaciones en curso</v>
          </cell>
          <cell r="C171">
            <v>5348136.9400000004</v>
          </cell>
          <cell r="D171">
            <v>3235996.54</v>
          </cell>
          <cell r="E171">
            <v>3710105.94</v>
          </cell>
          <cell r="F171">
            <v>733291.36999999988</v>
          </cell>
          <cell r="G171">
            <v>250262.36000000002</v>
          </cell>
        </row>
        <row r="172">
          <cell r="A172">
            <v>1804</v>
          </cell>
          <cell r="B172" t="str">
            <v>Otros locales</v>
          </cell>
          <cell r="C172">
            <v>5182302.25</v>
          </cell>
          <cell r="D172">
            <v>672506.80999999994</v>
          </cell>
          <cell r="E172">
            <v>33870.94</v>
          </cell>
          <cell r="F172">
            <v>598018.34</v>
          </cell>
          <cell r="G172">
            <v>276525.26</v>
          </cell>
        </row>
        <row r="173">
          <cell r="A173">
            <v>1805</v>
          </cell>
          <cell r="B173" t="str">
            <v>Muebles, enseres y equipos de oficina</v>
          </cell>
          <cell r="C173">
            <v>25282013.770000003</v>
          </cell>
          <cell r="D173">
            <v>14777020.839999998</v>
          </cell>
          <cell r="E173">
            <v>8397345.1099999975</v>
          </cell>
          <cell r="F173">
            <v>4915046.4900000021</v>
          </cell>
          <cell r="G173">
            <v>1961495.1699999997</v>
          </cell>
        </row>
        <row r="174">
          <cell r="A174">
            <v>1806</v>
          </cell>
          <cell r="B174" t="str">
            <v>Equipos de computación</v>
          </cell>
          <cell r="C174">
            <v>52227217.05999998</v>
          </cell>
          <cell r="D174">
            <v>12515816.17</v>
          </cell>
          <cell r="E174">
            <v>6652326.7100000009</v>
          </cell>
          <cell r="F174">
            <v>3729557.5000000014</v>
          </cell>
          <cell r="G174">
            <v>1840517.4000000004</v>
          </cell>
        </row>
        <row r="175">
          <cell r="A175">
            <v>1807</v>
          </cell>
          <cell r="B175" t="str">
            <v>Unidades de transporte</v>
          </cell>
          <cell r="C175">
            <v>6725267.1199999992</v>
          </cell>
          <cell r="D175">
            <v>2814357.5399999991</v>
          </cell>
          <cell r="E175">
            <v>2531400.1000000006</v>
          </cell>
          <cell r="F175">
            <v>3274173.4200000013</v>
          </cell>
          <cell r="G175">
            <v>292221.84000000003</v>
          </cell>
        </row>
        <row r="176">
          <cell r="A176">
            <v>1808</v>
          </cell>
          <cell r="B176" t="str">
            <v>Equipos de construcción</v>
          </cell>
          <cell r="C176">
            <v>0</v>
          </cell>
          <cell r="D176">
            <v>0</v>
          </cell>
          <cell r="E176">
            <v>13584.05</v>
          </cell>
          <cell r="F176">
            <v>0</v>
          </cell>
          <cell r="G176">
            <v>6163.75</v>
          </cell>
        </row>
        <row r="177">
          <cell r="A177">
            <v>1890</v>
          </cell>
          <cell r="B177" t="str">
            <v>Otros</v>
          </cell>
          <cell r="C177">
            <v>9297440.1999999993</v>
          </cell>
          <cell r="D177">
            <v>2727418.4199999995</v>
          </cell>
          <cell r="E177">
            <v>920995.32000000018</v>
          </cell>
          <cell r="F177">
            <v>817534.17</v>
          </cell>
          <cell r="G177">
            <v>337229.27</v>
          </cell>
        </row>
        <row r="178">
          <cell r="A178">
            <v>1899</v>
          </cell>
          <cell r="B178" t="str">
            <v>(Depreciación acumulada)</v>
          </cell>
          <cell r="C178">
            <v>-119029451.11</v>
          </cell>
          <cell r="D178">
            <v>-38977498.610000007</v>
          </cell>
          <cell r="E178">
            <v>-21386930.889999993</v>
          </cell>
          <cell r="F178">
            <v>-9582992.3700000029</v>
          </cell>
          <cell r="G178">
            <v>-3021026.1100000013</v>
          </cell>
        </row>
        <row r="179">
          <cell r="A179">
            <v>1901</v>
          </cell>
          <cell r="B179" t="str">
            <v>Inversiones en acciones y participaciones</v>
          </cell>
          <cell r="C179">
            <v>9969122.4399999995</v>
          </cell>
          <cell r="D179">
            <v>3109992.3500000015</v>
          </cell>
          <cell r="E179">
            <v>1793931.05</v>
          </cell>
          <cell r="F179">
            <v>1122243.2</v>
          </cell>
          <cell r="G179">
            <v>292662.97999999992</v>
          </cell>
        </row>
        <row r="180">
          <cell r="A180">
            <v>1902</v>
          </cell>
          <cell r="B180" t="str">
            <v>Derechos fiduciarios</v>
          </cell>
          <cell r="C180">
            <v>85881557.709999993</v>
          </cell>
          <cell r="D180">
            <v>0</v>
          </cell>
          <cell r="E180">
            <v>170.17000000000002</v>
          </cell>
          <cell r="F180">
            <v>631353.32000000018</v>
          </cell>
          <cell r="G180">
            <v>35985.550000000003</v>
          </cell>
        </row>
        <row r="181">
          <cell r="A181">
            <v>1904</v>
          </cell>
          <cell r="B181" t="str">
            <v>Gastos y pagos anticipados</v>
          </cell>
          <cell r="C181">
            <v>18175588.5</v>
          </cell>
          <cell r="D181">
            <v>4887166.4799999995</v>
          </cell>
          <cell r="E181">
            <v>2645075.4</v>
          </cell>
          <cell r="F181">
            <v>1988557.6299999997</v>
          </cell>
          <cell r="G181">
            <v>663943.17999999993</v>
          </cell>
        </row>
        <row r="182">
          <cell r="A182">
            <v>1905</v>
          </cell>
          <cell r="B182" t="str">
            <v>Gastos diferidos</v>
          </cell>
          <cell r="C182">
            <v>15897471.02</v>
          </cell>
          <cell r="D182">
            <v>5239809.1099999985</v>
          </cell>
          <cell r="E182">
            <v>3537012.8400000003</v>
          </cell>
          <cell r="F182">
            <v>2061505.0899999996</v>
          </cell>
          <cell r="G182">
            <v>1444130.9199999997</v>
          </cell>
        </row>
        <row r="183">
          <cell r="A183">
            <v>1906</v>
          </cell>
          <cell r="B183" t="str">
            <v>Materiales, mercaderías e insumos</v>
          </cell>
          <cell r="C183">
            <v>2878404.35</v>
          </cell>
          <cell r="D183">
            <v>976211.2200000002</v>
          </cell>
          <cell r="E183">
            <v>945813.37000000011</v>
          </cell>
          <cell r="F183">
            <v>203020.34</v>
          </cell>
          <cell r="G183">
            <v>66138.47</v>
          </cell>
        </row>
        <row r="184">
          <cell r="A184">
            <v>1908</v>
          </cell>
          <cell r="B184" t="str">
            <v>Transferencias internas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</row>
        <row r="185">
          <cell r="A185">
            <v>1909</v>
          </cell>
          <cell r="B185" t="str">
            <v>Derechos Fiduciarios recibidos por resolución del sector financiero popular y solidario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</row>
        <row r="186">
          <cell r="A186">
            <v>1990</v>
          </cell>
          <cell r="B186" t="str">
            <v>Otros</v>
          </cell>
          <cell r="C186">
            <v>11240216.17</v>
          </cell>
          <cell r="D186">
            <v>3336982.47</v>
          </cell>
          <cell r="E186">
            <v>4314491.96</v>
          </cell>
          <cell r="F186">
            <v>5233941.009999997</v>
          </cell>
          <cell r="G186">
            <v>2035717.34</v>
          </cell>
        </row>
        <row r="187">
          <cell r="A187">
            <v>1999</v>
          </cell>
          <cell r="B187" t="str">
            <v>(Provisión para otros activos irrecuperables)</v>
          </cell>
          <cell r="C187">
            <v>-758120.72999999986</v>
          </cell>
          <cell r="D187">
            <v>-611495.99</v>
          </cell>
          <cell r="E187">
            <v>-728485.71</v>
          </cell>
          <cell r="F187">
            <v>-128747.53000000001</v>
          </cell>
          <cell r="G187">
            <v>-47580.639999999992</v>
          </cell>
        </row>
        <row r="188">
          <cell r="A188">
            <v>2101</v>
          </cell>
          <cell r="B188" t="str">
            <v>Depósitos a la Vista</v>
          </cell>
          <cell r="C188">
            <v>2280628763.1100001</v>
          </cell>
          <cell r="D188">
            <v>453897828.25</v>
          </cell>
          <cell r="E188">
            <v>274684544.41000009</v>
          </cell>
          <cell r="F188">
            <v>126422509.80000007</v>
          </cell>
          <cell r="G188">
            <v>39614444.970000029</v>
          </cell>
        </row>
        <row r="189">
          <cell r="A189">
            <v>2102</v>
          </cell>
          <cell r="B189" t="str">
            <v>Operaciones de reporto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</row>
        <row r="190">
          <cell r="A190">
            <v>2103</v>
          </cell>
          <cell r="B190" t="str">
            <v>Depósitos a plazo</v>
          </cell>
          <cell r="C190">
            <v>4053320615.7499995</v>
          </cell>
          <cell r="D190">
            <v>848141099.93000007</v>
          </cell>
          <cell r="E190">
            <v>396083858.97000003</v>
          </cell>
          <cell r="F190">
            <v>167229821.07000011</v>
          </cell>
          <cell r="G190">
            <v>35411583.229999997</v>
          </cell>
        </row>
        <row r="191">
          <cell r="A191">
            <v>2104</v>
          </cell>
          <cell r="B191" t="str">
            <v>Depósitos de garantía</v>
          </cell>
          <cell r="C191">
            <v>0</v>
          </cell>
          <cell r="D191">
            <v>1817311.4000000001</v>
          </cell>
          <cell r="E191">
            <v>0</v>
          </cell>
          <cell r="F191">
            <v>917828.59</v>
          </cell>
          <cell r="G191">
            <v>204731.95999999996</v>
          </cell>
        </row>
        <row r="192">
          <cell r="A192">
            <v>2105</v>
          </cell>
          <cell r="B192" t="str">
            <v>Depósitos restringidos</v>
          </cell>
          <cell r="C192">
            <v>89296470.150000006</v>
          </cell>
          <cell r="D192">
            <v>51189611.49000001</v>
          </cell>
          <cell r="E192">
            <v>32781187.420000002</v>
          </cell>
          <cell r="F192">
            <v>14943666.700000005</v>
          </cell>
          <cell r="G192">
            <v>2566121.3399999985</v>
          </cell>
        </row>
        <row r="193">
          <cell r="A193">
            <v>2201</v>
          </cell>
          <cell r="B193" t="str">
            <v>Fondos interfinancieros comprados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961.15</v>
          </cell>
        </row>
        <row r="194">
          <cell r="A194">
            <v>2202</v>
          </cell>
          <cell r="B194" t="str">
            <v>Operaciones de reporto con instituciones financieras</v>
          </cell>
          <cell r="C194">
            <v>0</v>
          </cell>
          <cell r="D194">
            <v>0</v>
          </cell>
          <cell r="E194">
            <v>0</v>
          </cell>
          <cell r="F194">
            <v>75920.930000000008</v>
          </cell>
          <cell r="G194">
            <v>0</v>
          </cell>
        </row>
        <row r="195">
          <cell r="A195">
            <v>2203</v>
          </cell>
          <cell r="B195" t="str">
            <v>Operaciones por confirmar</v>
          </cell>
          <cell r="C195">
            <v>0</v>
          </cell>
          <cell r="D195">
            <v>0</v>
          </cell>
          <cell r="E195">
            <v>0</v>
          </cell>
          <cell r="F195">
            <v>7222.58</v>
          </cell>
          <cell r="G195">
            <v>2206.73</v>
          </cell>
        </row>
        <row r="196">
          <cell r="A196">
            <v>2301</v>
          </cell>
          <cell r="B196" t="str">
            <v>Cheques de gerencia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</row>
        <row r="197">
          <cell r="A197">
            <v>2302</v>
          </cell>
          <cell r="B197" t="str">
            <v>Giros, transferencias y cobranzas por pagar</v>
          </cell>
          <cell r="C197">
            <v>639831.47</v>
          </cell>
          <cell r="D197">
            <v>48746.21</v>
          </cell>
          <cell r="E197">
            <v>118089.28</v>
          </cell>
          <cell r="F197">
            <v>34962.86</v>
          </cell>
          <cell r="G197">
            <v>22137.200000000001</v>
          </cell>
        </row>
        <row r="198">
          <cell r="A198">
            <v>2303</v>
          </cell>
          <cell r="B198" t="str">
            <v>Recaudaciones para el sector público</v>
          </cell>
          <cell r="C198">
            <v>275613.32</v>
          </cell>
          <cell r="D198">
            <v>57097.57</v>
          </cell>
          <cell r="E198">
            <v>21230.39</v>
          </cell>
          <cell r="F198">
            <v>25693.030000000002</v>
          </cell>
          <cell r="G198">
            <v>0</v>
          </cell>
        </row>
        <row r="199">
          <cell r="A199">
            <v>2304</v>
          </cell>
          <cell r="B199" t="str">
            <v>Valores en circulación y cupones por pagar</v>
          </cell>
          <cell r="C199">
            <v>0</v>
          </cell>
          <cell r="D199">
            <v>0</v>
          </cell>
          <cell r="E199">
            <v>0</v>
          </cell>
          <cell r="F199">
            <v>3090.96</v>
          </cell>
          <cell r="G199">
            <v>0</v>
          </cell>
        </row>
        <row r="200">
          <cell r="A200">
            <v>2401</v>
          </cell>
          <cell r="B200" t="str">
            <v>Dentro del plazo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</row>
        <row r="201">
          <cell r="A201">
            <v>2402</v>
          </cell>
          <cell r="B201" t="str">
            <v>Después del plazo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</row>
        <row r="202">
          <cell r="A202">
            <v>2501</v>
          </cell>
          <cell r="B202" t="str">
            <v>Intereses por pagar</v>
          </cell>
          <cell r="C202">
            <v>71267294.660000011</v>
          </cell>
          <cell r="D202">
            <v>16164624.689999999</v>
          </cell>
          <cell r="E202">
            <v>9114255.9100000001</v>
          </cell>
          <cell r="F202">
            <v>3876587.5099999984</v>
          </cell>
          <cell r="G202">
            <v>1127152.69</v>
          </cell>
        </row>
        <row r="203">
          <cell r="A203">
            <v>2502</v>
          </cell>
          <cell r="B203" t="str">
            <v>Comisiones por pagar</v>
          </cell>
          <cell r="C203">
            <v>1953.27</v>
          </cell>
          <cell r="D203">
            <v>3200</v>
          </cell>
          <cell r="E203">
            <v>148478.65</v>
          </cell>
          <cell r="F203">
            <v>70997.789999999994</v>
          </cell>
          <cell r="G203">
            <v>5966.4900000000007</v>
          </cell>
        </row>
        <row r="204">
          <cell r="A204">
            <v>2503</v>
          </cell>
          <cell r="B204" t="str">
            <v>Obligaciones patronales</v>
          </cell>
          <cell r="C204">
            <v>49143673.830000013</v>
          </cell>
          <cell r="D204">
            <v>13942304.860000001</v>
          </cell>
          <cell r="E204">
            <v>7317901.0599999987</v>
          </cell>
          <cell r="F204">
            <v>2562500.4999999981</v>
          </cell>
          <cell r="G204">
            <v>1243187.01</v>
          </cell>
        </row>
        <row r="205">
          <cell r="A205">
            <v>2504</v>
          </cell>
          <cell r="B205" t="str">
            <v>Retenciones</v>
          </cell>
          <cell r="C205">
            <v>3523686.79</v>
          </cell>
          <cell r="D205">
            <v>1807296.2300000002</v>
          </cell>
          <cell r="E205">
            <v>1462179.4100000001</v>
          </cell>
          <cell r="F205">
            <v>959830.72</v>
          </cell>
          <cell r="G205">
            <v>301915.08000000025</v>
          </cell>
        </row>
        <row r="206">
          <cell r="A206">
            <v>2505</v>
          </cell>
          <cell r="B206" t="str">
            <v>Contribuciones, impuestos y multas</v>
          </cell>
          <cell r="C206">
            <v>26561236.700000003</v>
          </cell>
          <cell r="D206">
            <v>3587471.53</v>
          </cell>
          <cell r="E206">
            <v>1653726.16</v>
          </cell>
          <cell r="F206">
            <v>601109.17000000039</v>
          </cell>
          <cell r="G206">
            <v>130457.80999999998</v>
          </cell>
        </row>
        <row r="207">
          <cell r="A207">
            <v>2506</v>
          </cell>
          <cell r="B207" t="str">
            <v>Proveedores</v>
          </cell>
          <cell r="C207">
            <v>4273366.3600000003</v>
          </cell>
          <cell r="D207">
            <v>2603470.35</v>
          </cell>
          <cell r="E207">
            <v>801717.97000000009</v>
          </cell>
          <cell r="F207">
            <v>1332280.42</v>
          </cell>
          <cell r="G207">
            <v>321350.91000000003</v>
          </cell>
        </row>
        <row r="208">
          <cell r="A208">
            <v>2507</v>
          </cell>
          <cell r="B208" t="str">
            <v>Obligaciones por compra de cartera</v>
          </cell>
          <cell r="C208">
            <v>52122</v>
          </cell>
          <cell r="D208">
            <v>33449.870000000003</v>
          </cell>
          <cell r="E208">
            <v>171185.4</v>
          </cell>
          <cell r="F208">
            <v>182.09</v>
          </cell>
          <cell r="G208">
            <v>0</v>
          </cell>
        </row>
        <row r="209">
          <cell r="A209">
            <v>2508</v>
          </cell>
          <cell r="B209" t="str">
            <v>Garantías crediticias subrogadas pendientes de recuperación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</row>
        <row r="210">
          <cell r="A210">
            <v>2510</v>
          </cell>
          <cell r="B210" t="str">
            <v>Cuentas por pagar a establecimientos afiliados</v>
          </cell>
          <cell r="C210">
            <v>2907.65</v>
          </cell>
          <cell r="D210">
            <v>0</v>
          </cell>
          <cell r="E210">
            <v>1467.73</v>
          </cell>
          <cell r="F210">
            <v>153273.06</v>
          </cell>
          <cell r="G210">
            <v>4330.49</v>
          </cell>
        </row>
        <row r="211">
          <cell r="A211">
            <v>2511</v>
          </cell>
          <cell r="B211" t="str">
            <v>Provisiones para aceptaciones y operaciones contingentes</v>
          </cell>
          <cell r="C211">
            <v>174798.75</v>
          </cell>
          <cell r="D211">
            <v>0</v>
          </cell>
          <cell r="E211">
            <v>67780.52</v>
          </cell>
          <cell r="F211">
            <v>11152.41</v>
          </cell>
          <cell r="G211">
            <v>3860.94</v>
          </cell>
        </row>
        <row r="212">
          <cell r="A212">
            <v>2590</v>
          </cell>
          <cell r="B212" t="str">
            <v>Cuentas por pagar varias</v>
          </cell>
          <cell r="C212">
            <v>31619033.790000003</v>
          </cell>
          <cell r="D212">
            <v>6889887.0600000015</v>
          </cell>
          <cell r="E212">
            <v>5125618.6199999973</v>
          </cell>
          <cell r="F212">
            <v>4605233.6199999992</v>
          </cell>
          <cell r="G212">
            <v>1714510.1400000008</v>
          </cell>
        </row>
        <row r="213">
          <cell r="A213">
            <v>2601</v>
          </cell>
          <cell r="B213" t="str">
            <v>Sobregiros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11029.22</v>
          </cell>
        </row>
        <row r="214">
          <cell r="A214">
            <v>2602</v>
          </cell>
          <cell r="B214" t="str">
            <v>Obligaciones con instituciones financieras del país y sector financiero popular y solidario</v>
          </cell>
          <cell r="C214">
            <v>6918198.3400000008</v>
          </cell>
          <cell r="D214">
            <v>16443696.719999997</v>
          </cell>
          <cell r="E214">
            <v>14383560.129999999</v>
          </cell>
          <cell r="F214">
            <v>11602518.849999998</v>
          </cell>
          <cell r="G214">
            <v>3349187.1600000011</v>
          </cell>
        </row>
        <row r="215">
          <cell r="A215">
            <v>2603</v>
          </cell>
          <cell r="B215" t="str">
            <v>Obligaciones con instituciones financieras del exterior</v>
          </cell>
          <cell r="C215">
            <v>80750000</v>
          </cell>
          <cell r="D215">
            <v>13850000</v>
          </cell>
          <cell r="E215">
            <v>12328434.859999999</v>
          </cell>
          <cell r="F215">
            <v>768785.3899999999</v>
          </cell>
          <cell r="G215">
            <v>51834.52</v>
          </cell>
        </row>
        <row r="216">
          <cell r="A216">
            <v>2604</v>
          </cell>
          <cell r="B216" t="str">
            <v>Obligaciones con entidades del grupo financiero en el país y grupo de economía popular y solidaria</v>
          </cell>
          <cell r="C216">
            <v>0</v>
          </cell>
          <cell r="D216">
            <v>2564517.67</v>
          </cell>
          <cell r="E216">
            <v>538553.17000000004</v>
          </cell>
          <cell r="F216">
            <v>2502074.0199999996</v>
          </cell>
          <cell r="G216">
            <v>36910.020000000004</v>
          </cell>
        </row>
        <row r="217">
          <cell r="A217">
            <v>2606</v>
          </cell>
          <cell r="B217" t="str">
            <v>Obligaciones con entidades financieras del sector público</v>
          </cell>
          <cell r="C217">
            <v>112900071.98999999</v>
          </cell>
          <cell r="D217">
            <v>56706716.159999996</v>
          </cell>
          <cell r="E217">
            <v>50238840.189999998</v>
          </cell>
          <cell r="F217">
            <v>22333793.539999992</v>
          </cell>
          <cell r="G217">
            <v>2772523.2499999995</v>
          </cell>
        </row>
        <row r="218">
          <cell r="A218">
            <v>2607</v>
          </cell>
          <cell r="B218" t="str">
            <v>Obligaciones con organismos multilaterales</v>
          </cell>
          <cell r="C218">
            <v>59861703.329999998</v>
          </cell>
          <cell r="D218">
            <v>52941.16</v>
          </cell>
          <cell r="E218">
            <v>0</v>
          </cell>
          <cell r="F218">
            <v>213049.91999999998</v>
          </cell>
          <cell r="G218">
            <v>140209.16</v>
          </cell>
        </row>
        <row r="219">
          <cell r="A219">
            <v>2608</v>
          </cell>
          <cell r="B219" t="str">
            <v>Préstamos subordinados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</row>
        <row r="220">
          <cell r="A220">
            <v>2609</v>
          </cell>
          <cell r="B220" t="str">
            <v>Obligaciones con entidades del sector público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292441</v>
          </cell>
        </row>
        <row r="221">
          <cell r="A221">
            <v>2610</v>
          </cell>
          <cell r="B221" t="str">
            <v>Obligaciones con el fondo de liquidez del sector financiero popular y solidario</v>
          </cell>
          <cell r="C221">
            <v>0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</row>
        <row r="222">
          <cell r="A222">
            <v>2690</v>
          </cell>
          <cell r="B222" t="str">
            <v>Otras obligaciones</v>
          </cell>
          <cell r="C222">
            <v>7000000</v>
          </cell>
          <cell r="D222">
            <v>0</v>
          </cell>
          <cell r="E222">
            <v>5818273.1100000003</v>
          </cell>
          <cell r="F222">
            <v>2308864.29</v>
          </cell>
          <cell r="G222">
            <v>42195.89</v>
          </cell>
        </row>
        <row r="223">
          <cell r="A223">
            <v>2701</v>
          </cell>
          <cell r="B223" t="str">
            <v>Bonos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</row>
        <row r="224">
          <cell r="A224">
            <v>2702</v>
          </cell>
          <cell r="B224" t="str">
            <v>Obligaciones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</v>
          </cell>
        </row>
        <row r="225">
          <cell r="A225">
            <v>2703</v>
          </cell>
          <cell r="B225" t="str">
            <v>Otros títulos valores</v>
          </cell>
          <cell r="C225">
            <v>0</v>
          </cell>
          <cell r="D225">
            <v>0</v>
          </cell>
          <cell r="E225">
            <v>0</v>
          </cell>
          <cell r="F225">
            <v>321.05</v>
          </cell>
          <cell r="G225">
            <v>0</v>
          </cell>
        </row>
        <row r="226">
          <cell r="A226">
            <v>2790</v>
          </cell>
          <cell r="B226" t="str">
            <v>Prima o descuento en colocación de valores en circulación</v>
          </cell>
          <cell r="C226">
            <v>0</v>
          </cell>
          <cell r="D226">
            <v>108012.04</v>
          </cell>
          <cell r="E226">
            <v>0</v>
          </cell>
          <cell r="F226">
            <v>0</v>
          </cell>
          <cell r="G226">
            <v>0</v>
          </cell>
        </row>
        <row r="227">
          <cell r="A227">
            <v>2901</v>
          </cell>
          <cell r="B227" t="str">
            <v>Ingresos recibidos por anticipado</v>
          </cell>
          <cell r="C227">
            <v>303883.2</v>
          </cell>
          <cell r="D227">
            <v>927036.29999999993</v>
          </cell>
          <cell r="E227">
            <v>79959.17</v>
          </cell>
          <cell r="F227">
            <v>561452.78999999992</v>
          </cell>
          <cell r="G227">
            <v>249040.32</v>
          </cell>
        </row>
        <row r="228">
          <cell r="A228">
            <v>2902</v>
          </cell>
          <cell r="B228" t="str">
            <v>Consignación para pago de obligaciones</v>
          </cell>
          <cell r="C228">
            <v>0</v>
          </cell>
          <cell r="D228">
            <v>36405.620000000003</v>
          </cell>
          <cell r="E228">
            <v>155533.00999999998</v>
          </cell>
          <cell r="F228">
            <v>2071.3200000000002</v>
          </cell>
          <cell r="G228">
            <v>7698.1</v>
          </cell>
        </row>
        <row r="229">
          <cell r="A229">
            <v>2903</v>
          </cell>
          <cell r="B229" t="str">
            <v>Fondos en administración</v>
          </cell>
          <cell r="C229">
            <v>13231427.76</v>
          </cell>
          <cell r="D229">
            <v>178950.87999999998</v>
          </cell>
          <cell r="E229">
            <v>1294686.3</v>
          </cell>
          <cell r="F229">
            <v>786931.19999999995</v>
          </cell>
          <cell r="G229">
            <v>188975.4</v>
          </cell>
        </row>
        <row r="230">
          <cell r="A230">
            <v>2908</v>
          </cell>
          <cell r="B230" t="str">
            <v>Transferencias internas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</row>
        <row r="231">
          <cell r="A231">
            <v>2911</v>
          </cell>
          <cell r="B231" t="str">
            <v>Subsidios del gobierno nacional</v>
          </cell>
          <cell r="C231">
            <v>0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</row>
        <row r="232">
          <cell r="A232">
            <v>2912</v>
          </cell>
          <cell r="B232" t="str">
            <v>Minusvalía mercantil (Badwill)</v>
          </cell>
          <cell r="C232">
            <v>0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</row>
        <row r="233">
          <cell r="A233">
            <v>2990</v>
          </cell>
          <cell r="B233" t="str">
            <v>Otros</v>
          </cell>
          <cell r="C233">
            <v>25775271.829999998</v>
          </cell>
          <cell r="D233">
            <v>4315453.5200000005</v>
          </cell>
          <cell r="E233">
            <v>2951556.1500000004</v>
          </cell>
          <cell r="F233">
            <v>913242.66000000038</v>
          </cell>
          <cell r="G233">
            <v>229146.31000000006</v>
          </cell>
        </row>
        <row r="234">
          <cell r="A234">
            <v>3101</v>
          </cell>
          <cell r="B234" t="str">
            <v>Capital Pagado</v>
          </cell>
          <cell r="C234">
            <v>239490705.49000001</v>
          </cell>
          <cell r="D234">
            <v>0.6</v>
          </cell>
          <cell r="E234">
            <v>0</v>
          </cell>
          <cell r="F234">
            <v>2127074.04</v>
          </cell>
          <cell r="G234">
            <v>660425.58999999985</v>
          </cell>
        </row>
        <row r="235">
          <cell r="A235">
            <v>3103</v>
          </cell>
          <cell r="B235" t="str">
            <v>Aportes de socios</v>
          </cell>
          <cell r="C235">
            <v>461844196.98999989</v>
          </cell>
          <cell r="D235">
            <v>115626181.87</v>
          </cell>
          <cell r="E235">
            <v>83713458.689999998</v>
          </cell>
          <cell r="F235">
            <v>48879821.980000004</v>
          </cell>
          <cell r="G235">
            <v>17861292.809999987</v>
          </cell>
        </row>
        <row r="236">
          <cell r="A236">
            <v>3301</v>
          </cell>
          <cell r="B236" t="str">
            <v>Fondo Irrepartible de Reserva Legal</v>
          </cell>
          <cell r="C236">
            <v>441221883.76999986</v>
          </cell>
          <cell r="D236">
            <v>104739096.50999999</v>
          </cell>
          <cell r="E236">
            <v>61895079.329999983</v>
          </cell>
          <cell r="F236">
            <v>23360750.139999989</v>
          </cell>
          <cell r="G236">
            <v>8225799.8800000018</v>
          </cell>
        </row>
        <row r="237">
          <cell r="A237">
            <v>3302</v>
          </cell>
          <cell r="B237" t="str">
            <v>Generales</v>
          </cell>
          <cell r="C237">
            <v>0</v>
          </cell>
          <cell r="D237">
            <v>0</v>
          </cell>
          <cell r="E237">
            <v>27891.74</v>
          </cell>
          <cell r="F237">
            <v>342661.07999999996</v>
          </cell>
          <cell r="G237">
            <v>93451.209999999992</v>
          </cell>
        </row>
        <row r="238">
          <cell r="A238">
            <v>3303</v>
          </cell>
          <cell r="B238" t="str">
            <v>Especiales</v>
          </cell>
          <cell r="C238">
            <v>56765457.379999995</v>
          </cell>
          <cell r="D238">
            <v>21068264.920000002</v>
          </cell>
          <cell r="E238">
            <v>11538833.739999998</v>
          </cell>
          <cell r="F238">
            <v>5817477.2000000011</v>
          </cell>
          <cell r="G238">
            <v>1436025.7</v>
          </cell>
        </row>
        <row r="239">
          <cell r="A239">
            <v>3305</v>
          </cell>
          <cell r="B239" t="str">
            <v>Revalorización del patrimonio</v>
          </cell>
          <cell r="C239">
            <v>12852838.430000002</v>
          </cell>
          <cell r="D239">
            <v>3603055.4600000004</v>
          </cell>
          <cell r="E239">
            <v>1971770.23</v>
          </cell>
          <cell r="F239">
            <v>1062680.3599999999</v>
          </cell>
          <cell r="G239">
            <v>1479234.2399999998</v>
          </cell>
        </row>
        <row r="240">
          <cell r="A240">
            <v>3310</v>
          </cell>
          <cell r="B240" t="str">
            <v>Por resultados no operativos</v>
          </cell>
          <cell r="C240">
            <v>969518.93000000017</v>
          </cell>
          <cell r="D240">
            <v>252177.10000000003</v>
          </cell>
          <cell r="E240">
            <v>431769.22</v>
          </cell>
          <cell r="F240">
            <v>24704.78</v>
          </cell>
          <cell r="G240">
            <v>40017.699999999997</v>
          </cell>
        </row>
        <row r="241">
          <cell r="A241">
            <v>3401</v>
          </cell>
          <cell r="B241" t="str">
            <v>Otros aportes patrimoniales</v>
          </cell>
          <cell r="C241">
            <v>11986469.67</v>
          </cell>
          <cell r="D241">
            <v>4969798.88</v>
          </cell>
          <cell r="E241">
            <v>1996936.66</v>
          </cell>
          <cell r="F241">
            <v>2320074.46</v>
          </cell>
          <cell r="G241">
            <v>829477.60999999987</v>
          </cell>
        </row>
        <row r="242">
          <cell r="A242">
            <v>3501</v>
          </cell>
          <cell r="B242" t="str">
            <v>Superávit por valuación de propiedades, equipo y otros</v>
          </cell>
          <cell r="C242">
            <v>53939123.989999995</v>
          </cell>
          <cell r="D242">
            <v>20515795.07</v>
          </cell>
          <cell r="E242">
            <v>16469381.949999997</v>
          </cell>
          <cell r="F242">
            <v>4864199.6000000006</v>
          </cell>
          <cell r="G242">
            <v>1693771.69</v>
          </cell>
        </row>
        <row r="243">
          <cell r="A243">
            <v>3502</v>
          </cell>
          <cell r="B243" t="str">
            <v>Superávit por valuación de inversiones en acciones</v>
          </cell>
          <cell r="C243">
            <v>68.08</v>
          </cell>
          <cell r="D243">
            <v>1387.09</v>
          </cell>
          <cell r="E243">
            <v>0</v>
          </cell>
          <cell r="F243">
            <v>16500</v>
          </cell>
          <cell r="G243">
            <v>486.32</v>
          </cell>
        </row>
        <row r="244">
          <cell r="A244">
            <v>3504</v>
          </cell>
          <cell r="B244" t="str">
            <v>Valuación de inversiones en instrumentos financieros</v>
          </cell>
          <cell r="C244">
            <v>947749.31</v>
          </cell>
          <cell r="D244">
            <v>99305.79</v>
          </cell>
          <cell r="E244">
            <v>0</v>
          </cell>
          <cell r="F244">
            <v>0</v>
          </cell>
          <cell r="G244">
            <v>1338.72</v>
          </cell>
        </row>
        <row r="245">
          <cell r="A245">
            <v>3601</v>
          </cell>
          <cell r="B245" t="str">
            <v>Utilidades o excedentes acumuladas</v>
          </cell>
          <cell r="C245">
            <v>4502940.9399999995</v>
          </cell>
          <cell r="D245">
            <v>482596</v>
          </cell>
          <cell r="E245">
            <v>670607.95000000019</v>
          </cell>
          <cell r="F245">
            <v>1088559.0300000003</v>
          </cell>
          <cell r="G245">
            <v>696700.72999999952</v>
          </cell>
        </row>
        <row r="246">
          <cell r="A246">
            <v>3602</v>
          </cell>
          <cell r="B246" t="str">
            <v>(Pérdidas acumuladas)</v>
          </cell>
          <cell r="C246">
            <v>-3348354.8</v>
          </cell>
          <cell r="D246">
            <v>-11096436.619999999</v>
          </cell>
          <cell r="E246">
            <v>-2880479.3400000003</v>
          </cell>
          <cell r="F246">
            <v>-2812518.03</v>
          </cell>
          <cell r="G246">
            <v>-3092424.25</v>
          </cell>
        </row>
        <row r="247">
          <cell r="A247">
            <v>3603</v>
          </cell>
          <cell r="B247" t="str">
            <v>Utilidad o excedente del ejercicio</v>
          </cell>
          <cell r="C247">
            <v>94461752.010000035</v>
          </cell>
          <cell r="D247">
            <v>12240368.310000002</v>
          </cell>
          <cell r="E247">
            <v>7724637.2699999977</v>
          </cell>
          <cell r="F247">
            <v>3796025.6799999978</v>
          </cell>
          <cell r="G247">
            <v>937724.30999999994</v>
          </cell>
        </row>
        <row r="248">
          <cell r="A248">
            <v>3604</v>
          </cell>
          <cell r="B248" t="str">
            <v>(Pérdida del ejercicio)</v>
          </cell>
          <cell r="C248">
            <v>0</v>
          </cell>
          <cell r="D248">
            <v>-3855754.49</v>
          </cell>
          <cell r="E248">
            <v>-5353451.16</v>
          </cell>
          <cell r="F248">
            <v>-1691925.9600000002</v>
          </cell>
          <cell r="G248">
            <v>-1444300.6600000001</v>
          </cell>
        </row>
        <row r="249">
          <cell r="A249">
            <v>4101</v>
          </cell>
          <cell r="B249" t="str">
            <v>OBLIGACIONES CON EL PÚBLICO</v>
          </cell>
          <cell r="C249">
            <v>344999084.43000007</v>
          </cell>
          <cell r="D249">
            <v>79130556.319999993</v>
          </cell>
          <cell r="E249">
            <v>40566306.480000004</v>
          </cell>
          <cell r="F249">
            <v>18902190.089999989</v>
          </cell>
          <cell r="G249">
            <v>3861639.3199999989</v>
          </cell>
        </row>
        <row r="250">
          <cell r="A250">
            <v>4102</v>
          </cell>
          <cell r="B250" t="str">
            <v>OPERACIONES INTERFINANCIERAS</v>
          </cell>
          <cell r="C250">
            <v>0</v>
          </cell>
          <cell r="D250">
            <v>0</v>
          </cell>
          <cell r="E250">
            <v>0</v>
          </cell>
          <cell r="F250">
            <v>0</v>
          </cell>
          <cell r="G250">
            <v>1.89</v>
          </cell>
        </row>
        <row r="251">
          <cell r="A251">
            <v>4103</v>
          </cell>
          <cell r="B251" t="str">
            <v>Obligaciones financieras</v>
          </cell>
          <cell r="C251">
            <v>13288145.15</v>
          </cell>
          <cell r="D251">
            <v>3989886.3099999996</v>
          </cell>
          <cell r="E251">
            <v>4192082.1900000009</v>
          </cell>
          <cell r="F251">
            <v>2258137.1600000006</v>
          </cell>
          <cell r="G251">
            <v>409839.68999999994</v>
          </cell>
        </row>
        <row r="252">
          <cell r="A252">
            <v>4104</v>
          </cell>
          <cell r="B252" t="str">
            <v>Valores en circulación y obligaciones convertibles en acciones</v>
          </cell>
          <cell r="C252">
            <v>0</v>
          </cell>
          <cell r="D252">
            <v>0</v>
          </cell>
          <cell r="E252">
            <v>0</v>
          </cell>
          <cell r="F252">
            <v>3294.91</v>
          </cell>
          <cell r="G252">
            <v>100</v>
          </cell>
        </row>
        <row r="253">
          <cell r="A253">
            <v>4105</v>
          </cell>
          <cell r="B253" t="str">
            <v>Otros intereses</v>
          </cell>
          <cell r="C253">
            <v>2117227.58</v>
          </cell>
          <cell r="D253">
            <v>7653.77</v>
          </cell>
          <cell r="E253">
            <v>2107.54</v>
          </cell>
          <cell r="F253">
            <v>18167.2</v>
          </cell>
          <cell r="G253">
            <v>35845.479999999996</v>
          </cell>
        </row>
        <row r="254">
          <cell r="A254">
            <v>4201</v>
          </cell>
          <cell r="B254" t="str">
            <v>Obligaciones financieras</v>
          </cell>
          <cell r="C254">
            <v>1105420.8900000001</v>
          </cell>
          <cell r="D254">
            <v>8145.49</v>
          </cell>
          <cell r="E254">
            <v>4894.13</v>
          </cell>
          <cell r="F254">
            <v>10333.890000000003</v>
          </cell>
          <cell r="G254">
            <v>28380.17</v>
          </cell>
        </row>
        <row r="255">
          <cell r="A255">
            <v>4202</v>
          </cell>
          <cell r="B255" t="str">
            <v>Operaciones contingentes</v>
          </cell>
          <cell r="C255">
            <v>6063.11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</row>
        <row r="256">
          <cell r="A256">
            <v>4203</v>
          </cell>
          <cell r="B256" t="str">
            <v>Cobranzas</v>
          </cell>
          <cell r="C256">
            <v>179789.08000000002</v>
          </cell>
          <cell r="D256">
            <v>0</v>
          </cell>
          <cell r="E256">
            <v>29899.43</v>
          </cell>
          <cell r="F256">
            <v>81419.240000000005</v>
          </cell>
          <cell r="G256">
            <v>5367.75</v>
          </cell>
        </row>
        <row r="257">
          <cell r="A257">
            <v>4204</v>
          </cell>
          <cell r="B257" t="str">
            <v>Por operaciones de permuta financiera</v>
          </cell>
          <cell r="C257">
            <v>0</v>
          </cell>
          <cell r="D257">
            <v>0</v>
          </cell>
          <cell r="E257">
            <v>1333.62</v>
          </cell>
          <cell r="F257">
            <v>0</v>
          </cell>
          <cell r="G257">
            <v>0</v>
          </cell>
        </row>
        <row r="258">
          <cell r="A258">
            <v>4205</v>
          </cell>
          <cell r="B258" t="str">
            <v>Servicios fiduciarios</v>
          </cell>
          <cell r="C258">
            <v>20968.23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</row>
        <row r="259">
          <cell r="A259">
            <v>4290</v>
          </cell>
          <cell r="B259" t="str">
            <v>Varias</v>
          </cell>
          <cell r="C259">
            <v>709015.55999999994</v>
          </cell>
          <cell r="D259">
            <v>155224.29</v>
          </cell>
          <cell r="E259">
            <v>7128.05</v>
          </cell>
          <cell r="F259">
            <v>5242.6800000000012</v>
          </cell>
          <cell r="G259">
            <v>6162.2699999999986</v>
          </cell>
        </row>
        <row r="260">
          <cell r="A260">
            <v>4302</v>
          </cell>
          <cell r="B260" t="str">
            <v>En valuación de inversiones</v>
          </cell>
          <cell r="C260">
            <v>409095.02999999997</v>
          </cell>
          <cell r="D260">
            <v>10324.33</v>
          </cell>
          <cell r="E260">
            <v>0</v>
          </cell>
          <cell r="F260">
            <v>0</v>
          </cell>
          <cell r="G260">
            <v>0</v>
          </cell>
        </row>
        <row r="261">
          <cell r="A261">
            <v>4303</v>
          </cell>
          <cell r="B261" t="str">
            <v>En venta de activos productivos</v>
          </cell>
          <cell r="C261">
            <v>170599.47999999998</v>
          </cell>
          <cell r="D261">
            <v>0</v>
          </cell>
          <cell r="E261">
            <v>6173.69</v>
          </cell>
          <cell r="F261">
            <v>7667.16</v>
          </cell>
          <cell r="G261">
            <v>13521.29</v>
          </cell>
        </row>
        <row r="262">
          <cell r="A262">
            <v>4304</v>
          </cell>
          <cell r="B262" t="str">
            <v>Pérdidas por fideicomiso mercantil</v>
          </cell>
          <cell r="C262">
            <v>5.0999999999999996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</row>
        <row r="263">
          <cell r="A263">
            <v>4305</v>
          </cell>
          <cell r="B263" t="str">
            <v>Prima de inversiones en títulos valores</v>
          </cell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</row>
        <row r="264">
          <cell r="A264">
            <v>4306</v>
          </cell>
          <cell r="B264" t="str">
            <v>Primas en cartera comprada</v>
          </cell>
          <cell r="C264">
            <v>3105529.95</v>
          </cell>
          <cell r="D264">
            <v>373739.14</v>
          </cell>
          <cell r="E264">
            <v>26995.51</v>
          </cell>
          <cell r="F264">
            <v>0</v>
          </cell>
          <cell r="G264">
            <v>15987.17</v>
          </cell>
        </row>
        <row r="265">
          <cell r="A265">
            <v>4401</v>
          </cell>
          <cell r="B265" t="str">
            <v>Inversiones</v>
          </cell>
          <cell r="C265">
            <v>1609158.2800000003</v>
          </cell>
          <cell r="D265">
            <v>406671.68</v>
          </cell>
          <cell r="E265">
            <v>85482.6</v>
          </cell>
          <cell r="F265">
            <v>85479.150000000009</v>
          </cell>
          <cell r="G265">
            <v>874.4</v>
          </cell>
        </row>
        <row r="266">
          <cell r="A266">
            <v>4402</v>
          </cell>
          <cell r="B266" t="str">
            <v>Cartera de créditos</v>
          </cell>
          <cell r="C266">
            <v>63213769.380000003</v>
          </cell>
          <cell r="D266">
            <v>21259817.860000007</v>
          </cell>
          <cell r="E266">
            <v>13196041.360000003</v>
          </cell>
          <cell r="F266">
            <v>3941273.25</v>
          </cell>
          <cell r="G266">
            <v>1437801.2499999995</v>
          </cell>
        </row>
        <row r="267">
          <cell r="A267">
            <v>4403</v>
          </cell>
          <cell r="B267" t="str">
            <v>Cuentas por cobrar</v>
          </cell>
          <cell r="C267">
            <v>5982307.9099999992</v>
          </cell>
          <cell r="D267">
            <v>3932400.9800000004</v>
          </cell>
          <cell r="E267">
            <v>1456658.0499999998</v>
          </cell>
          <cell r="F267">
            <v>628790.98</v>
          </cell>
          <cell r="G267">
            <v>155174.90000000002</v>
          </cell>
        </row>
        <row r="268">
          <cell r="A268">
            <v>4404</v>
          </cell>
          <cell r="B268" t="str">
            <v>Bienes realizables, adjudicados por pago y de arrendamiento mercantil</v>
          </cell>
          <cell r="C268">
            <v>1003593.19</v>
          </cell>
          <cell r="D268">
            <v>953970.24000000011</v>
          </cell>
          <cell r="E268">
            <v>67865.789999999994</v>
          </cell>
          <cell r="F268">
            <v>15864.42</v>
          </cell>
          <cell r="G268">
            <v>0</v>
          </cell>
        </row>
        <row r="269">
          <cell r="A269">
            <v>4405</v>
          </cell>
          <cell r="B269" t="str">
            <v>Otros Activos</v>
          </cell>
          <cell r="C269">
            <v>286652.56000000006</v>
          </cell>
          <cell r="D269">
            <v>436148.08000000007</v>
          </cell>
          <cell r="E269">
            <v>195479.19999999998</v>
          </cell>
          <cell r="F269">
            <v>118483.66</v>
          </cell>
          <cell r="G269">
            <v>32116.059999999998</v>
          </cell>
        </row>
        <row r="270">
          <cell r="A270">
            <v>4406</v>
          </cell>
          <cell r="B270" t="str">
            <v>Operaciones contingentes</v>
          </cell>
          <cell r="C270">
            <v>7149.49</v>
          </cell>
          <cell r="D270">
            <v>49999.95</v>
          </cell>
          <cell r="E270">
            <v>1700</v>
          </cell>
          <cell r="F270">
            <v>0</v>
          </cell>
          <cell r="G270">
            <v>0</v>
          </cell>
        </row>
        <row r="271">
          <cell r="A271">
            <v>4407</v>
          </cell>
          <cell r="B271" t="str">
            <v>Operaciones interfinancieras y de reporto</v>
          </cell>
          <cell r="C271">
            <v>0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</row>
        <row r="272">
          <cell r="A272">
            <v>4501</v>
          </cell>
          <cell r="B272" t="str">
            <v>Gastos de personal</v>
          </cell>
          <cell r="C272">
            <v>142946509.18000001</v>
          </cell>
          <cell r="D272">
            <v>54333828.170000009</v>
          </cell>
          <cell r="E272">
            <v>32124872.889999993</v>
          </cell>
          <cell r="F272">
            <v>16080160.09</v>
          </cell>
          <cell r="G272">
            <v>5554167.7600000007</v>
          </cell>
        </row>
        <row r="273">
          <cell r="A273">
            <v>4502</v>
          </cell>
          <cell r="B273" t="str">
            <v>Honorarios</v>
          </cell>
          <cell r="C273">
            <v>13201663.039999999</v>
          </cell>
          <cell r="D273">
            <v>8909541.2700000014</v>
          </cell>
          <cell r="E273">
            <v>8703568.3500000034</v>
          </cell>
          <cell r="F273">
            <v>6118130.8299999973</v>
          </cell>
          <cell r="G273">
            <v>2121523.0400000005</v>
          </cell>
        </row>
        <row r="274">
          <cell r="A274">
            <v>4503</v>
          </cell>
          <cell r="B274" t="str">
            <v>Servicios varios</v>
          </cell>
          <cell r="C274">
            <v>60274254.149999999</v>
          </cell>
          <cell r="D274">
            <v>19544794.07</v>
          </cell>
          <cell r="E274">
            <v>11907371.209999999</v>
          </cell>
          <cell r="F274">
            <v>6822289.879999998</v>
          </cell>
          <cell r="G274">
            <v>2100030.879999999</v>
          </cell>
        </row>
        <row r="275">
          <cell r="A275">
            <v>4504</v>
          </cell>
          <cell r="B275" t="str">
            <v>Impuestos, contribuciones y multas</v>
          </cell>
          <cell r="C275">
            <v>48306259.500000007</v>
          </cell>
          <cell r="D275">
            <v>11948958.839999998</v>
          </cell>
          <cell r="E275">
            <v>4633527.5199999986</v>
          </cell>
          <cell r="F275">
            <v>1642652.27</v>
          </cell>
          <cell r="G275">
            <v>482004.14999999985</v>
          </cell>
        </row>
        <row r="276">
          <cell r="A276">
            <v>4505</v>
          </cell>
          <cell r="B276" t="str">
            <v>Depreciaciones</v>
          </cell>
          <cell r="C276">
            <v>18515932.32</v>
          </cell>
          <cell r="D276">
            <v>6093210.080000001</v>
          </cell>
          <cell r="E276">
            <v>3751629.2799999984</v>
          </cell>
          <cell r="F276">
            <v>1567006.7899999989</v>
          </cell>
          <cell r="G276">
            <v>426279.77000000008</v>
          </cell>
        </row>
        <row r="277">
          <cell r="A277">
            <v>4506</v>
          </cell>
          <cell r="B277" t="str">
            <v>Amortizaciones</v>
          </cell>
          <cell r="C277">
            <v>7358698.040000001</v>
          </cell>
          <cell r="D277">
            <v>2307544.9499999997</v>
          </cell>
          <cell r="E277">
            <v>1608360.2199999995</v>
          </cell>
          <cell r="F277">
            <v>667613.68000000017</v>
          </cell>
          <cell r="G277">
            <v>271529.38</v>
          </cell>
        </row>
        <row r="278">
          <cell r="A278">
            <v>4507</v>
          </cell>
          <cell r="B278" t="str">
            <v>Otros gastos</v>
          </cell>
          <cell r="C278">
            <v>33671166.299999997</v>
          </cell>
          <cell r="D278">
            <v>9910033.2700000014</v>
          </cell>
          <cell r="E278">
            <v>8271504.2700000023</v>
          </cell>
          <cell r="F278">
            <v>4297800.1599999983</v>
          </cell>
          <cell r="G278">
            <v>1076620.8399999996</v>
          </cell>
        </row>
        <row r="279">
          <cell r="A279">
            <v>4601</v>
          </cell>
          <cell r="B279" t="str">
            <v>Pérdida en acciones y participaciones</v>
          </cell>
          <cell r="C279">
            <v>59447.55</v>
          </cell>
          <cell r="D279">
            <v>643.74</v>
          </cell>
          <cell r="E279">
            <v>0</v>
          </cell>
          <cell r="F279">
            <v>90.03</v>
          </cell>
          <cell r="G279">
            <v>0</v>
          </cell>
        </row>
        <row r="280">
          <cell r="A280">
            <v>4602</v>
          </cell>
          <cell r="B280" t="str">
            <v>Pérdida en venta de bienes realizables y recuperados</v>
          </cell>
          <cell r="C280">
            <v>4000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</row>
        <row r="281">
          <cell r="A281">
            <v>4690</v>
          </cell>
          <cell r="B281" t="str">
            <v>Otras</v>
          </cell>
          <cell r="C281">
            <v>190486.36</v>
          </cell>
          <cell r="D281">
            <v>56535.06</v>
          </cell>
          <cell r="E281">
            <v>273.99</v>
          </cell>
          <cell r="F281">
            <v>7234.95</v>
          </cell>
          <cell r="G281">
            <v>53234.219999999994</v>
          </cell>
        </row>
        <row r="282">
          <cell r="A282">
            <v>4701</v>
          </cell>
          <cell r="B282" t="str">
            <v>Pérdida en venta de bienes</v>
          </cell>
          <cell r="C282">
            <v>67710.7</v>
          </cell>
          <cell r="D282">
            <v>32723.56</v>
          </cell>
          <cell r="E282">
            <v>18011.259999999998</v>
          </cell>
          <cell r="F282">
            <v>4407.03</v>
          </cell>
          <cell r="G282">
            <v>620.72</v>
          </cell>
        </row>
        <row r="283">
          <cell r="A283">
            <v>4702</v>
          </cell>
          <cell r="B283" t="str">
            <v>Pérdida en venta de acciones y participaciones</v>
          </cell>
          <cell r="C283">
            <v>43582.720000000001</v>
          </cell>
          <cell r="D283">
            <v>44221.82</v>
          </cell>
          <cell r="E283">
            <v>32106.35</v>
          </cell>
          <cell r="F283">
            <v>0</v>
          </cell>
          <cell r="G283">
            <v>0</v>
          </cell>
        </row>
        <row r="284">
          <cell r="A284">
            <v>4703</v>
          </cell>
          <cell r="B284" t="str">
            <v>Intereses y comisiones devengados en ejercicios anteriores</v>
          </cell>
          <cell r="C284">
            <v>4314877.6400000006</v>
          </cell>
          <cell r="D284">
            <v>1781947.81</v>
          </cell>
          <cell r="E284">
            <v>393581.11000000004</v>
          </cell>
          <cell r="F284">
            <v>333544.20000000007</v>
          </cell>
          <cell r="G284">
            <v>35134.639999999999</v>
          </cell>
        </row>
        <row r="285">
          <cell r="A285">
            <v>4790</v>
          </cell>
          <cell r="B285" t="str">
            <v>Otros</v>
          </cell>
          <cell r="C285">
            <v>399149.72</v>
          </cell>
          <cell r="D285">
            <v>530530.7699999999</v>
          </cell>
          <cell r="E285">
            <v>765697.67999999993</v>
          </cell>
          <cell r="F285">
            <v>206225.26</v>
          </cell>
          <cell r="G285">
            <v>75705.48</v>
          </cell>
        </row>
        <row r="286">
          <cell r="A286">
            <v>4810</v>
          </cell>
          <cell r="B286" t="str">
            <v>Participación a empleados</v>
          </cell>
          <cell r="C286">
            <v>20539051.809999999</v>
          </cell>
          <cell r="D286">
            <v>2572580.5099999998</v>
          </cell>
          <cell r="E286">
            <v>1039395.8100000002</v>
          </cell>
          <cell r="F286">
            <v>345312.55999999994</v>
          </cell>
          <cell r="G286">
            <v>49411.1</v>
          </cell>
        </row>
        <row r="287">
          <cell r="A287">
            <v>4815</v>
          </cell>
          <cell r="B287" t="str">
            <v>Impuesto a la renta</v>
          </cell>
          <cell r="C287">
            <v>25907205.940000001</v>
          </cell>
          <cell r="D287">
            <v>3476889.850000001</v>
          </cell>
          <cell r="E287">
            <v>1550664.0699999998</v>
          </cell>
          <cell r="F287">
            <v>524786.35999999987</v>
          </cell>
          <cell r="G287">
            <v>66687.169999999969</v>
          </cell>
        </row>
        <row r="288">
          <cell r="A288">
            <v>4890</v>
          </cell>
          <cell r="B288" t="str">
            <v>Otros</v>
          </cell>
          <cell r="C288">
            <v>36185.160000000003</v>
          </cell>
          <cell r="D288">
            <v>1951.28</v>
          </cell>
          <cell r="E288">
            <v>23453.070000000003</v>
          </cell>
          <cell r="F288">
            <v>71330.91</v>
          </cell>
          <cell r="G288">
            <v>3474.9900000000007</v>
          </cell>
        </row>
        <row r="289">
          <cell r="A289">
            <v>5101</v>
          </cell>
          <cell r="B289" t="str">
            <v>Depósitos</v>
          </cell>
          <cell r="C289">
            <v>13865087.590000002</v>
          </cell>
          <cell r="D289">
            <v>1694271.9399999997</v>
          </cell>
          <cell r="E289">
            <v>1051763.8500000001</v>
          </cell>
          <cell r="F289">
            <v>774968.33999999962</v>
          </cell>
          <cell r="G289">
            <v>136602.22</v>
          </cell>
        </row>
        <row r="290">
          <cell r="A290">
            <v>5102</v>
          </cell>
          <cell r="B290" t="str">
            <v>OPERACIONES INTERFINANCIERAS</v>
          </cell>
          <cell r="C290">
            <v>0</v>
          </cell>
          <cell r="D290">
            <v>6552.39</v>
          </cell>
          <cell r="E290">
            <v>450</v>
          </cell>
          <cell r="F290">
            <v>2087.65</v>
          </cell>
          <cell r="G290">
            <v>200</v>
          </cell>
        </row>
        <row r="291">
          <cell r="A291">
            <v>5103</v>
          </cell>
          <cell r="B291" t="str">
            <v>Intereses y descuentos de inversiones en títulos valores</v>
          </cell>
          <cell r="C291">
            <v>68925674.420000002</v>
          </cell>
          <cell r="D291">
            <v>9175003.3399999999</v>
          </cell>
          <cell r="E291">
            <v>3925388.7199999997</v>
          </cell>
          <cell r="F291">
            <v>1060661.6499999999</v>
          </cell>
          <cell r="G291">
            <v>157807.74999999997</v>
          </cell>
        </row>
        <row r="292">
          <cell r="A292">
            <v>5104</v>
          </cell>
          <cell r="B292" t="str">
            <v>Intereses y descuentos de cartera de créditos</v>
          </cell>
          <cell r="C292">
            <v>744467509.28000033</v>
          </cell>
          <cell r="D292">
            <v>207584989.83999994</v>
          </cell>
          <cell r="E292">
            <v>117590658.16000001</v>
          </cell>
          <cell r="F292">
            <v>56862697.899999991</v>
          </cell>
          <cell r="G292">
            <v>14493916.86999999</v>
          </cell>
        </row>
        <row r="293">
          <cell r="A293">
            <v>5190</v>
          </cell>
          <cell r="B293" t="str">
            <v>Otros intereses y descuentos</v>
          </cell>
          <cell r="C293">
            <v>4275264.9999999991</v>
          </cell>
          <cell r="D293">
            <v>349866.76999999996</v>
          </cell>
          <cell r="E293">
            <v>89081.47</v>
          </cell>
          <cell r="F293">
            <v>293995.85999999993</v>
          </cell>
          <cell r="G293">
            <v>185414.62999999998</v>
          </cell>
        </row>
        <row r="294">
          <cell r="A294">
            <v>5201</v>
          </cell>
          <cell r="B294" t="str">
            <v>Cartera de créditos</v>
          </cell>
          <cell r="C294">
            <v>2702.2999999999997</v>
          </cell>
          <cell r="D294">
            <v>928.59999999999991</v>
          </cell>
          <cell r="E294">
            <v>6802.5300000000007</v>
          </cell>
          <cell r="F294">
            <v>6949.72</v>
          </cell>
          <cell r="G294">
            <v>128562.69</v>
          </cell>
        </row>
        <row r="295">
          <cell r="A295">
            <v>5202</v>
          </cell>
          <cell r="B295" t="str">
            <v>Deudores por aceptación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  <cell r="G295">
            <v>0</v>
          </cell>
        </row>
        <row r="296">
          <cell r="A296">
            <v>5203</v>
          </cell>
          <cell r="B296" t="str">
            <v>Avales</v>
          </cell>
          <cell r="C296">
            <v>11939.78</v>
          </cell>
          <cell r="D296">
            <v>2499.2399999999998</v>
          </cell>
          <cell r="E296">
            <v>1827.99</v>
          </cell>
          <cell r="F296">
            <v>0</v>
          </cell>
          <cell r="G296">
            <v>0</v>
          </cell>
        </row>
        <row r="297">
          <cell r="A297">
            <v>5204</v>
          </cell>
          <cell r="B297" t="str">
            <v>Fianzas</v>
          </cell>
          <cell r="C297">
            <v>10772.53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</row>
        <row r="298">
          <cell r="A298">
            <v>5205</v>
          </cell>
          <cell r="B298" t="str">
            <v>Cartas de Crédito</v>
          </cell>
          <cell r="C298">
            <v>0</v>
          </cell>
          <cell r="D298">
            <v>0</v>
          </cell>
          <cell r="E298">
            <v>0</v>
          </cell>
          <cell r="F298">
            <v>0</v>
          </cell>
          <cell r="G298">
            <v>311.94</v>
          </cell>
        </row>
        <row r="299">
          <cell r="A299">
            <v>5290</v>
          </cell>
          <cell r="B299" t="str">
            <v>Otras</v>
          </cell>
          <cell r="C299">
            <v>3837719.97</v>
          </cell>
          <cell r="D299">
            <v>511569.44</v>
          </cell>
          <cell r="E299">
            <v>383743.25999999989</v>
          </cell>
          <cell r="F299">
            <v>398404.65</v>
          </cell>
          <cell r="G299">
            <v>299748.60000000009</v>
          </cell>
        </row>
        <row r="300">
          <cell r="A300">
            <v>5302</v>
          </cell>
          <cell r="B300" t="str">
            <v>En valuación de inversiones</v>
          </cell>
          <cell r="C300">
            <v>1321237.3899999999</v>
          </cell>
          <cell r="D300">
            <v>5804.18</v>
          </cell>
          <cell r="E300">
            <v>0</v>
          </cell>
          <cell r="F300">
            <v>0</v>
          </cell>
          <cell r="G300">
            <v>53.62</v>
          </cell>
        </row>
        <row r="301">
          <cell r="A301">
            <v>5303</v>
          </cell>
          <cell r="B301" t="str">
            <v>En venta de activos productivos</v>
          </cell>
          <cell r="C301">
            <v>1204170.0699999998</v>
          </cell>
          <cell r="D301">
            <v>8.2799999999999994</v>
          </cell>
          <cell r="E301">
            <v>62.61</v>
          </cell>
          <cell r="F301">
            <v>7145.3799999999992</v>
          </cell>
          <cell r="G301">
            <v>17634.16</v>
          </cell>
        </row>
        <row r="302">
          <cell r="A302">
            <v>5304</v>
          </cell>
          <cell r="B302" t="str">
            <v>Rendimientos por fideicomiso mercantil</v>
          </cell>
          <cell r="C302">
            <v>1097201.0399999998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</row>
        <row r="303">
          <cell r="A303">
            <v>5305</v>
          </cell>
          <cell r="B303" t="str">
            <v>Arrendamiento financiero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  <cell r="G303">
            <v>63.33</v>
          </cell>
        </row>
        <row r="304">
          <cell r="A304">
            <v>5390</v>
          </cell>
          <cell r="B304" t="str">
            <v>Otros</v>
          </cell>
          <cell r="C304">
            <v>90553.25</v>
          </cell>
          <cell r="D304">
            <v>0</v>
          </cell>
          <cell r="E304">
            <v>0</v>
          </cell>
          <cell r="F304">
            <v>0</v>
          </cell>
          <cell r="G304">
            <v>5232.99</v>
          </cell>
        </row>
        <row r="305">
          <cell r="A305">
            <v>5401</v>
          </cell>
          <cell r="B305" t="str">
            <v>Servicios fiduciarios</v>
          </cell>
          <cell r="C305">
            <v>0</v>
          </cell>
          <cell r="D305">
            <v>0</v>
          </cell>
          <cell r="E305">
            <v>74134.040000000008</v>
          </cell>
          <cell r="F305">
            <v>144091.49</v>
          </cell>
          <cell r="G305">
            <v>6397.97</v>
          </cell>
        </row>
        <row r="306">
          <cell r="A306">
            <v>5404</v>
          </cell>
          <cell r="B306" t="str">
            <v>Manejo y cobranzas</v>
          </cell>
          <cell r="C306">
            <v>182865.68</v>
          </cell>
          <cell r="D306">
            <v>852153.33</v>
          </cell>
          <cell r="E306">
            <v>1503681.01</v>
          </cell>
          <cell r="F306">
            <v>1127590.8599999999</v>
          </cell>
          <cell r="G306">
            <v>565510.86000000022</v>
          </cell>
        </row>
        <row r="307">
          <cell r="A307">
            <v>5405</v>
          </cell>
          <cell r="B307" t="str">
            <v>Garantías crediticias otorgadas por la Corporación Nacional de Finanzas Populares y Solidarias</v>
          </cell>
          <cell r="C307">
            <v>163063.13</v>
          </cell>
          <cell r="D307">
            <v>0</v>
          </cell>
          <cell r="E307">
            <v>124909.09999999999</v>
          </cell>
          <cell r="F307">
            <v>21502.899999999998</v>
          </cell>
          <cell r="G307">
            <v>44181.49</v>
          </cell>
        </row>
        <row r="308">
          <cell r="A308">
            <v>5490</v>
          </cell>
          <cell r="B308" t="str">
            <v>Otros servicios</v>
          </cell>
          <cell r="C308">
            <v>16405371.690000001</v>
          </cell>
          <cell r="D308">
            <v>3770471.66</v>
          </cell>
          <cell r="E308">
            <v>2289486.5999999996</v>
          </cell>
          <cell r="F308">
            <v>1334979.7199999995</v>
          </cell>
          <cell r="G308">
            <v>438070.7099999999</v>
          </cell>
        </row>
        <row r="309">
          <cell r="A309">
            <v>5501</v>
          </cell>
          <cell r="B309" t="str">
            <v>Utilidades en acciones y participaciones</v>
          </cell>
          <cell r="C309">
            <v>399884.56</v>
          </cell>
          <cell r="D309">
            <v>65263.77</v>
          </cell>
          <cell r="E309">
            <v>22498.600000000002</v>
          </cell>
          <cell r="F309">
            <v>80998.98000000001</v>
          </cell>
          <cell r="G309">
            <v>3029.2800000000007</v>
          </cell>
        </row>
        <row r="310">
          <cell r="A310">
            <v>5502</v>
          </cell>
          <cell r="B310" t="str">
            <v>Utilidad en venta de bienes realizables y recuperados</v>
          </cell>
          <cell r="C310">
            <v>31705.9</v>
          </cell>
          <cell r="D310">
            <v>16716.150000000001</v>
          </cell>
          <cell r="E310">
            <v>0</v>
          </cell>
          <cell r="F310">
            <v>1916.6</v>
          </cell>
          <cell r="G310">
            <v>0</v>
          </cell>
        </row>
        <row r="311">
          <cell r="A311">
            <v>5503</v>
          </cell>
          <cell r="B311" t="str">
            <v>Dividendos o excedentes por certificados de aportación</v>
          </cell>
          <cell r="C311">
            <v>159896.51999999999</v>
          </cell>
          <cell r="D311">
            <v>31959.759999999998</v>
          </cell>
          <cell r="E311">
            <v>17276.04</v>
          </cell>
          <cell r="F311">
            <v>1452.56</v>
          </cell>
          <cell r="G311">
            <v>0</v>
          </cell>
        </row>
        <row r="312">
          <cell r="A312">
            <v>5505</v>
          </cell>
          <cell r="B312" t="str">
            <v>Ingresos por subsidios realizados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</row>
        <row r="313">
          <cell r="A313">
            <v>5506</v>
          </cell>
          <cell r="B313" t="str">
            <v>Ingresos por subsidios recuperados</v>
          </cell>
          <cell r="C313">
            <v>0</v>
          </cell>
          <cell r="D313">
            <v>0</v>
          </cell>
          <cell r="E313">
            <v>0</v>
          </cell>
          <cell r="F313">
            <v>0</v>
          </cell>
          <cell r="G313">
            <v>39.33</v>
          </cell>
        </row>
        <row r="314">
          <cell r="A314">
            <v>5590</v>
          </cell>
          <cell r="B314" t="str">
            <v>Otros</v>
          </cell>
          <cell r="C314">
            <v>5578057.8100000005</v>
          </cell>
          <cell r="D314">
            <v>413986.50000000006</v>
          </cell>
          <cell r="E314">
            <v>1777336.9599999997</v>
          </cell>
          <cell r="F314">
            <v>1040493.04</v>
          </cell>
          <cell r="G314">
            <v>262931.48</v>
          </cell>
        </row>
        <row r="315">
          <cell r="A315">
            <v>5601</v>
          </cell>
          <cell r="B315" t="str">
            <v>Utilidad en venta de bienes</v>
          </cell>
          <cell r="C315">
            <v>955974.30999999994</v>
          </cell>
          <cell r="D315">
            <v>1671330.25</v>
          </cell>
          <cell r="E315">
            <v>191533.64000000004</v>
          </cell>
          <cell r="F315">
            <v>221825.77000000002</v>
          </cell>
          <cell r="G315">
            <v>40698.129999999997</v>
          </cell>
        </row>
        <row r="316">
          <cell r="A316">
            <v>5602</v>
          </cell>
          <cell r="B316" t="str">
            <v>Utilidad en venta de acciones y participaciones</v>
          </cell>
          <cell r="C316">
            <v>0</v>
          </cell>
          <cell r="D316">
            <v>0</v>
          </cell>
          <cell r="E316">
            <v>103.68</v>
          </cell>
          <cell r="F316">
            <v>3671.74</v>
          </cell>
          <cell r="G316">
            <v>1943.64</v>
          </cell>
        </row>
        <row r="317">
          <cell r="A317">
            <v>5603</v>
          </cell>
          <cell r="B317" t="str">
            <v>Arrendamientos</v>
          </cell>
          <cell r="C317">
            <v>245380.18</v>
          </cell>
          <cell r="D317">
            <v>284495.17999999993</v>
          </cell>
          <cell r="E317">
            <v>267208.88000000006</v>
          </cell>
          <cell r="F317">
            <v>254446.35000000003</v>
          </cell>
          <cell r="G317">
            <v>54560.700000000004</v>
          </cell>
        </row>
        <row r="318">
          <cell r="A318">
            <v>5604</v>
          </cell>
          <cell r="B318" t="str">
            <v>Recuperaciones de activos financieros</v>
          </cell>
          <cell r="C318">
            <v>35371202.569999993</v>
          </cell>
          <cell r="D318">
            <v>11484134.469999995</v>
          </cell>
          <cell r="E318">
            <v>4267857.8899999987</v>
          </cell>
          <cell r="F318">
            <v>1500593.0200000009</v>
          </cell>
          <cell r="G318">
            <v>277837.94999999995</v>
          </cell>
        </row>
        <row r="319">
          <cell r="A319">
            <v>5690</v>
          </cell>
          <cell r="B319" t="str">
            <v>Otros</v>
          </cell>
          <cell r="C319">
            <v>9908271.5700000022</v>
          </cell>
          <cell r="D319">
            <v>2723082.22</v>
          </cell>
          <cell r="E319">
            <v>3449545.8000000003</v>
          </cell>
          <cell r="F319">
            <v>1728554.3300000003</v>
          </cell>
          <cell r="G319">
            <v>691909.09</v>
          </cell>
        </row>
        <row r="320">
          <cell r="A320">
            <v>6190</v>
          </cell>
          <cell r="B320" t="str">
            <v>Otras cuentas contingentes deudoras</v>
          </cell>
          <cell r="C320">
            <v>166089.94</v>
          </cell>
          <cell r="D320">
            <v>200000</v>
          </cell>
          <cell r="E320">
            <v>2035565</v>
          </cell>
          <cell r="F320">
            <v>290985.15000000002</v>
          </cell>
          <cell r="G320">
            <v>846745</v>
          </cell>
        </row>
        <row r="321">
          <cell r="A321">
            <v>6401</v>
          </cell>
          <cell r="B321" t="str">
            <v>Avales</v>
          </cell>
          <cell r="C321">
            <v>373346.22</v>
          </cell>
          <cell r="D321">
            <v>0</v>
          </cell>
          <cell r="E321">
            <v>80847.399999999994</v>
          </cell>
          <cell r="F321">
            <v>582937.46</v>
          </cell>
          <cell r="G321">
            <v>0</v>
          </cell>
        </row>
        <row r="322">
          <cell r="A322">
            <v>6402</v>
          </cell>
          <cell r="B322" t="str">
            <v>Fianzas y garantías</v>
          </cell>
          <cell r="C322">
            <v>16632408.48</v>
          </cell>
          <cell r="D322">
            <v>0</v>
          </cell>
          <cell r="E322">
            <v>171300</v>
          </cell>
          <cell r="F322">
            <v>3848643</v>
          </cell>
          <cell r="G322">
            <v>12000</v>
          </cell>
        </row>
        <row r="323">
          <cell r="A323">
            <v>6403</v>
          </cell>
          <cell r="B323" t="str">
            <v>Cartas de Crédito</v>
          </cell>
          <cell r="C323">
            <v>0</v>
          </cell>
          <cell r="D323">
            <v>0</v>
          </cell>
          <cell r="E323">
            <v>0</v>
          </cell>
          <cell r="F323">
            <v>0</v>
          </cell>
          <cell r="G323">
            <v>148625</v>
          </cell>
        </row>
        <row r="324">
          <cell r="A324">
            <v>6404</v>
          </cell>
          <cell r="B324" t="str">
            <v>Créditos aprobados no desembolsados</v>
          </cell>
          <cell r="C324">
            <v>92431791.209999979</v>
          </cell>
          <cell r="D324">
            <v>0</v>
          </cell>
          <cell r="E324">
            <v>231308.09</v>
          </cell>
          <cell r="F324">
            <v>0</v>
          </cell>
          <cell r="G324">
            <v>835745</v>
          </cell>
        </row>
        <row r="325">
          <cell r="A325">
            <v>6405</v>
          </cell>
          <cell r="B325" t="str">
            <v>Compromisos futuros</v>
          </cell>
          <cell r="C325">
            <v>0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</row>
        <row r="326">
          <cell r="A326">
            <v>6412</v>
          </cell>
          <cell r="B326" t="str">
            <v>Garantías  concedidas por el sistema de garantía crediticio</v>
          </cell>
          <cell r="C326">
            <v>0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</row>
        <row r="327">
          <cell r="A327">
            <v>6490</v>
          </cell>
          <cell r="B327" t="str">
            <v>Otras cuentas contingentes acreedoras</v>
          </cell>
          <cell r="C327">
            <v>0</v>
          </cell>
          <cell r="D327">
            <v>88888.8</v>
          </cell>
          <cell r="E327">
            <v>35565</v>
          </cell>
          <cell r="F327">
            <v>0</v>
          </cell>
          <cell r="G327">
            <v>0</v>
          </cell>
        </row>
        <row r="328">
          <cell r="A328">
            <v>7101</v>
          </cell>
          <cell r="B328" t="str">
            <v>Valores y bienes propios en poder de terceros</v>
          </cell>
          <cell r="C328">
            <v>8799798.8000000007</v>
          </cell>
          <cell r="D328">
            <v>30602335.869999997</v>
          </cell>
          <cell r="E328">
            <v>51386856.080000006</v>
          </cell>
          <cell r="F328">
            <v>31070882.510000002</v>
          </cell>
          <cell r="G328">
            <v>2715090.04</v>
          </cell>
        </row>
        <row r="329">
          <cell r="A329">
            <v>7102</v>
          </cell>
          <cell r="B329" t="str">
            <v>Activos propios en poder de terceros entregados en garantía</v>
          </cell>
          <cell r="C329">
            <v>214416874.24000001</v>
          </cell>
          <cell r="D329">
            <v>91036414.030000001</v>
          </cell>
          <cell r="E329">
            <v>128972104.75999999</v>
          </cell>
          <cell r="F329">
            <v>18761765.789999999</v>
          </cell>
          <cell r="G329">
            <v>2803788.5700000003</v>
          </cell>
        </row>
        <row r="330">
          <cell r="A330">
            <v>7103</v>
          </cell>
          <cell r="B330" t="str">
            <v>Activos castigados</v>
          </cell>
          <cell r="C330">
            <v>128248536.02</v>
          </cell>
          <cell r="D330">
            <v>58178241.909999974</v>
          </cell>
          <cell r="E330">
            <v>15307827.330000002</v>
          </cell>
          <cell r="F330">
            <v>5676851.8999999976</v>
          </cell>
          <cell r="G330">
            <v>436937.00999999995</v>
          </cell>
        </row>
        <row r="331">
          <cell r="A331">
            <v>7104</v>
          </cell>
          <cell r="B331" t="str">
            <v>Líneas de crédito no utilizadas</v>
          </cell>
          <cell r="C331">
            <v>140240636.34999999</v>
          </cell>
          <cell r="D331">
            <v>34080183.850000001</v>
          </cell>
          <cell r="E331">
            <v>8064016.7000000002</v>
          </cell>
          <cell r="F331">
            <v>900000</v>
          </cell>
          <cell r="G331">
            <v>0</v>
          </cell>
        </row>
        <row r="332">
          <cell r="A332">
            <v>7105</v>
          </cell>
          <cell r="B332" t="str">
            <v>Operaciones activas con empresas vinculadas</v>
          </cell>
          <cell r="C332">
            <v>42524259.819999993</v>
          </cell>
          <cell r="D332">
            <v>10130881.100000001</v>
          </cell>
          <cell r="E332">
            <v>2059167.8699999999</v>
          </cell>
          <cell r="F332">
            <v>159323.51</v>
          </cell>
          <cell r="G332">
            <v>23670.61</v>
          </cell>
        </row>
        <row r="333">
          <cell r="A333">
            <v>7106</v>
          </cell>
          <cell r="B333" t="str">
            <v>Operaciones activas con entidades del grupo financiero</v>
          </cell>
          <cell r="C333">
            <v>163.30000000000001</v>
          </cell>
          <cell r="D333">
            <v>0</v>
          </cell>
          <cell r="E333">
            <v>0</v>
          </cell>
          <cell r="F333">
            <v>0</v>
          </cell>
          <cell r="G333">
            <v>0</v>
          </cell>
        </row>
        <row r="334">
          <cell r="A334">
            <v>7107</v>
          </cell>
          <cell r="B334" t="str">
            <v>Cartera de créditos y otros activos en demanda judicial</v>
          </cell>
          <cell r="C334">
            <v>135381454.93000004</v>
          </cell>
          <cell r="D334">
            <v>50347623.589999996</v>
          </cell>
          <cell r="E334">
            <v>11570962.18</v>
          </cell>
          <cell r="F334">
            <v>901162.35999999987</v>
          </cell>
          <cell r="G334">
            <v>561003.77</v>
          </cell>
        </row>
        <row r="335">
          <cell r="A335">
            <v>7108</v>
          </cell>
          <cell r="B335" t="str">
            <v>Cartera comprada a instituciones con resolución de liquidación</v>
          </cell>
          <cell r="C335">
            <v>2004364.8900000001</v>
          </cell>
          <cell r="D335">
            <v>1177267.27</v>
          </cell>
          <cell r="E335">
            <v>1108253.1099999999</v>
          </cell>
          <cell r="F335">
            <v>0</v>
          </cell>
          <cell r="G335">
            <v>5000</v>
          </cell>
        </row>
        <row r="336">
          <cell r="A336">
            <v>7109</v>
          </cell>
          <cell r="B336" t="str">
            <v>Intereses, comisiones e ingresos en suspenso</v>
          </cell>
          <cell r="C336">
            <v>101253942.28</v>
          </cell>
          <cell r="D336">
            <v>33317017.84</v>
          </cell>
          <cell r="E336">
            <v>18910719.459999997</v>
          </cell>
          <cell r="F336">
            <v>6607618.7199999988</v>
          </cell>
          <cell r="G336">
            <v>798932.47</v>
          </cell>
        </row>
        <row r="337">
          <cell r="A337">
            <v>7110</v>
          </cell>
          <cell r="B337" t="str">
            <v>Contrato de arrendamiento mercantil financiero</v>
          </cell>
          <cell r="C337">
            <v>0</v>
          </cell>
          <cell r="D337">
            <v>0</v>
          </cell>
          <cell r="E337">
            <v>0</v>
          </cell>
          <cell r="F337">
            <v>0</v>
          </cell>
          <cell r="G337">
            <v>0</v>
          </cell>
        </row>
        <row r="338">
          <cell r="A338">
            <v>7113</v>
          </cell>
          <cell r="B338" t="str">
            <v>Inversiones por vencimiento</v>
          </cell>
          <cell r="C338">
            <v>0</v>
          </cell>
          <cell r="D338">
            <v>0</v>
          </cell>
          <cell r="E338">
            <v>0</v>
          </cell>
          <cell r="F338">
            <v>0</v>
          </cell>
          <cell r="G338">
            <v>0</v>
          </cell>
        </row>
        <row r="339">
          <cell r="A339">
            <v>7114</v>
          </cell>
          <cell r="B339" t="str">
            <v>Obligaciones extinguidas por otros contratos</v>
          </cell>
          <cell r="C339">
            <v>0</v>
          </cell>
          <cell r="D339">
            <v>0</v>
          </cell>
          <cell r="E339">
            <v>0</v>
          </cell>
          <cell r="F339">
            <v>0</v>
          </cell>
          <cell r="G339">
            <v>0</v>
          </cell>
        </row>
        <row r="340">
          <cell r="A340">
            <v>7117</v>
          </cell>
          <cell r="B340" t="str">
            <v>Cartera entregada para procesos de titularización</v>
          </cell>
          <cell r="C340">
            <v>0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</row>
        <row r="341">
          <cell r="A341">
            <v>7190</v>
          </cell>
          <cell r="B341" t="str">
            <v>Otras cuentas de orden deudoras</v>
          </cell>
          <cell r="C341">
            <v>1291913848.3300002</v>
          </cell>
          <cell r="D341">
            <v>1027097788.6200001</v>
          </cell>
          <cell r="E341">
            <v>198354693.42000005</v>
          </cell>
          <cell r="F341">
            <v>39788016.32</v>
          </cell>
          <cell r="G341">
            <v>1814382.2399999995</v>
          </cell>
        </row>
        <row r="342">
          <cell r="A342">
            <v>7401</v>
          </cell>
          <cell r="B342" t="str">
            <v>Valores y bienes recibidos de terceros</v>
          </cell>
          <cell r="C342">
            <v>14266181011.319998</v>
          </cell>
          <cell r="D342">
            <v>3593294491.6699991</v>
          </cell>
          <cell r="E342">
            <v>1482861768.8200004</v>
          </cell>
          <cell r="F342">
            <v>421391663.54999995</v>
          </cell>
          <cell r="G342">
            <v>53897829.580000006</v>
          </cell>
        </row>
        <row r="343">
          <cell r="A343">
            <v>7402</v>
          </cell>
          <cell r="B343" t="str">
            <v>Operaciones pasivas con empresas vinculadas</v>
          </cell>
          <cell r="C343">
            <v>14369011.449999999</v>
          </cell>
          <cell r="D343">
            <v>4392590.07</v>
          </cell>
          <cell r="E343">
            <v>1763645.84</v>
          </cell>
          <cell r="F343">
            <v>0</v>
          </cell>
          <cell r="G343">
            <v>10000</v>
          </cell>
        </row>
        <row r="344">
          <cell r="A344">
            <v>7403</v>
          </cell>
          <cell r="B344" t="str">
            <v>Operaciones Pasivas con empresas subsidiarias y afiliadas</v>
          </cell>
          <cell r="C344">
            <v>0</v>
          </cell>
          <cell r="D344">
            <v>0</v>
          </cell>
          <cell r="E344">
            <v>0</v>
          </cell>
          <cell r="F344">
            <v>0</v>
          </cell>
          <cell r="G344">
            <v>0</v>
          </cell>
        </row>
        <row r="345">
          <cell r="A345">
            <v>7404</v>
          </cell>
          <cell r="B345" t="str">
            <v>Depósitos y otras captaciones no cubiertas por  El Fondo de Seguro de Depósito</v>
          </cell>
          <cell r="C345">
            <v>681205759.95000005</v>
          </cell>
          <cell r="D345">
            <v>52981063.439999998</v>
          </cell>
          <cell r="E345">
            <v>0</v>
          </cell>
          <cell r="F345">
            <v>345943.53</v>
          </cell>
          <cell r="G345">
            <v>0</v>
          </cell>
        </row>
        <row r="346">
          <cell r="A346">
            <v>7406</v>
          </cell>
          <cell r="B346" t="str">
            <v>Deficiencia de provisiones</v>
          </cell>
          <cell r="C346">
            <v>0</v>
          </cell>
          <cell r="D346">
            <v>8534064.3000000007</v>
          </cell>
          <cell r="E346">
            <v>1669800.97</v>
          </cell>
          <cell r="F346">
            <v>0</v>
          </cell>
          <cell r="G346">
            <v>46673.63</v>
          </cell>
        </row>
        <row r="347">
          <cell r="A347">
            <v>7407</v>
          </cell>
          <cell r="B347" t="str">
            <v>Depósitos de entidades del sector público</v>
          </cell>
          <cell r="C347">
            <v>7315828.3799999999</v>
          </cell>
          <cell r="D347">
            <v>8473.619999999999</v>
          </cell>
          <cell r="E347">
            <v>67.61</v>
          </cell>
          <cell r="F347">
            <v>0</v>
          </cell>
          <cell r="G347">
            <v>0</v>
          </cell>
        </row>
        <row r="348">
          <cell r="A348">
            <v>7408</v>
          </cell>
          <cell r="B348" t="str">
            <v>Origen de capital</v>
          </cell>
          <cell r="C348">
            <v>0</v>
          </cell>
          <cell r="D348">
            <v>0</v>
          </cell>
          <cell r="E348">
            <v>0</v>
          </cell>
          <cell r="F348">
            <v>0</v>
          </cell>
          <cell r="G348">
            <v>0</v>
          </cell>
        </row>
        <row r="349">
          <cell r="A349">
            <v>7409</v>
          </cell>
          <cell r="B349" t="str">
            <v>Valores y bienes recibidos en fideicomiso mercantil</v>
          </cell>
          <cell r="C349">
            <v>0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</row>
        <row r="350">
          <cell r="A350">
            <v>7410</v>
          </cell>
          <cell r="B350" t="str">
            <v>Capital suscrito no pagado</v>
          </cell>
          <cell r="C350">
            <v>0</v>
          </cell>
          <cell r="D350">
            <v>0</v>
          </cell>
          <cell r="E350">
            <v>0</v>
          </cell>
          <cell r="F350">
            <v>0</v>
          </cell>
          <cell r="G350">
            <v>0</v>
          </cell>
        </row>
        <row r="351">
          <cell r="A351">
            <v>7411</v>
          </cell>
          <cell r="B351" t="str">
            <v>Pasivos adquiridos</v>
          </cell>
          <cell r="C351">
            <v>0</v>
          </cell>
          <cell r="D351">
            <v>0</v>
          </cell>
          <cell r="E351">
            <v>0</v>
          </cell>
          <cell r="F351">
            <v>0</v>
          </cell>
          <cell r="G351">
            <v>0</v>
          </cell>
        </row>
        <row r="352">
          <cell r="A352">
            <v>7412</v>
          </cell>
          <cell r="B352" t="str">
            <v>Orden de prelación</v>
          </cell>
          <cell r="C352">
            <v>0</v>
          </cell>
          <cell r="D352">
            <v>0</v>
          </cell>
          <cell r="E352">
            <v>0</v>
          </cell>
          <cell r="F352">
            <v>0</v>
          </cell>
          <cell r="G352">
            <v>0</v>
          </cell>
        </row>
        <row r="353">
          <cell r="A353">
            <v>7414</v>
          </cell>
          <cell r="B353" t="str">
            <v>Provisiones constituidas</v>
          </cell>
          <cell r="C353">
            <v>80249312.709999993</v>
          </cell>
          <cell r="D353">
            <v>9448018.1799999978</v>
          </cell>
          <cell r="E353">
            <v>1784153.4399999997</v>
          </cell>
          <cell r="F353">
            <v>306273.67999999993</v>
          </cell>
          <cell r="G353">
            <v>146291.18</v>
          </cell>
        </row>
        <row r="354">
          <cell r="A354">
            <v>7415</v>
          </cell>
          <cell r="B354" t="str">
            <v>Depósitos o captaciones constituidos como garantía de préstamos</v>
          </cell>
          <cell r="C354">
            <v>144198895.25999999</v>
          </cell>
          <cell r="D354">
            <v>24873430.07</v>
          </cell>
          <cell r="E354">
            <v>5869896.0600000015</v>
          </cell>
          <cell r="F354">
            <v>1190805.4000000001</v>
          </cell>
          <cell r="G354">
            <v>1442273.04</v>
          </cell>
        </row>
        <row r="355">
          <cell r="A355">
            <v>7416</v>
          </cell>
          <cell r="B355" t="str">
            <v>Intereses pagados por depósitos o captaciones constituidos como garantía de préstamos</v>
          </cell>
          <cell r="C355">
            <v>387986.13000000006</v>
          </cell>
          <cell r="D355">
            <v>13349.99</v>
          </cell>
          <cell r="E355">
            <v>0</v>
          </cell>
          <cell r="F355">
            <v>10227.69</v>
          </cell>
          <cell r="G355">
            <v>940.84</v>
          </cell>
        </row>
        <row r="356">
          <cell r="A356">
            <v>7417</v>
          </cell>
          <cell r="B356" t="str">
            <v>Operaciones de financiamiento afianzadas</v>
          </cell>
          <cell r="C356">
            <v>0</v>
          </cell>
          <cell r="D356">
            <v>0</v>
          </cell>
          <cell r="E356">
            <v>0</v>
          </cell>
          <cell r="F356">
            <v>0</v>
          </cell>
          <cell r="G356">
            <v>0</v>
          </cell>
        </row>
        <row r="357">
          <cell r="A357">
            <v>7490</v>
          </cell>
          <cell r="B357" t="str">
            <v>Otras cuentas de orden acreedoras</v>
          </cell>
          <cell r="C357">
            <v>24743239.52</v>
          </cell>
          <cell r="D357">
            <v>11535929</v>
          </cell>
          <cell r="E357">
            <v>29955912.770000003</v>
          </cell>
          <cell r="F357">
            <v>11177652.130000001</v>
          </cell>
          <cell r="G357">
            <v>476449.29000000004</v>
          </cell>
        </row>
        <row r="358">
          <cell r="A358">
            <v>110105</v>
          </cell>
          <cell r="B358" t="str">
            <v>Efectivo</v>
          </cell>
          <cell r="C358">
            <v>130175715.72000001</v>
          </cell>
          <cell r="D358">
            <v>21243474.570000004</v>
          </cell>
          <cell r="E358">
            <v>13645578.739999996</v>
          </cell>
          <cell r="F358">
            <v>9901047.9499999993</v>
          </cell>
          <cell r="G358">
            <v>3943565.6500000013</v>
          </cell>
        </row>
        <row r="359">
          <cell r="A359">
            <v>110110</v>
          </cell>
          <cell r="B359" t="str">
            <v>Caja chica</v>
          </cell>
          <cell r="C359">
            <v>249912.07</v>
          </cell>
          <cell r="D359">
            <v>65077.41</v>
          </cell>
          <cell r="E359">
            <v>453849.1999999999</v>
          </cell>
          <cell r="F359">
            <v>46658.869999999995</v>
          </cell>
          <cell r="G359">
            <v>123016.17</v>
          </cell>
        </row>
        <row r="360">
          <cell r="A360">
            <v>110305</v>
          </cell>
          <cell r="B360" t="str">
            <v>Banco Central del Ecuador</v>
          </cell>
          <cell r="C360">
            <v>216827406.59</v>
          </cell>
          <cell r="D360">
            <v>27077070.529999997</v>
          </cell>
          <cell r="E360">
            <v>14180195.57</v>
          </cell>
          <cell r="F360">
            <v>3985420.5299999989</v>
          </cell>
          <cell r="G360">
            <v>481536.87000000011</v>
          </cell>
        </row>
        <row r="361">
          <cell r="A361">
            <v>110310</v>
          </cell>
          <cell r="B361" t="str">
            <v>Bancos e instituciones financieras locales</v>
          </cell>
          <cell r="C361">
            <v>576212746.27999997</v>
          </cell>
          <cell r="D361">
            <v>89944674.550000012</v>
          </cell>
          <cell r="E361">
            <v>60608430.269999988</v>
          </cell>
          <cell r="F361">
            <v>31700952.560000017</v>
          </cell>
          <cell r="G361">
            <v>8190862.1899999976</v>
          </cell>
        </row>
        <row r="362">
          <cell r="A362">
            <v>110315</v>
          </cell>
          <cell r="B362" t="str">
            <v>Bancos e instituciones financieras del exterior</v>
          </cell>
          <cell r="C362">
            <v>3677983.34</v>
          </cell>
          <cell r="D362">
            <v>0</v>
          </cell>
          <cell r="E362">
            <v>10629.349999999999</v>
          </cell>
          <cell r="F362">
            <v>111043.85</v>
          </cell>
          <cell r="G362">
            <v>23719.15</v>
          </cell>
        </row>
        <row r="363">
          <cell r="A363">
            <v>110320</v>
          </cell>
          <cell r="B363" t="str">
            <v>Instituciones del sector financiero popular y solidario</v>
          </cell>
          <cell r="C363">
            <v>175331582.72000006</v>
          </cell>
          <cell r="D363">
            <v>39905165.770000011</v>
          </cell>
          <cell r="E363">
            <v>14348466.630000005</v>
          </cell>
          <cell r="F363">
            <v>5828306.7000000002</v>
          </cell>
          <cell r="G363">
            <v>1240655.5000000002</v>
          </cell>
        </row>
        <row r="364">
          <cell r="A364">
            <v>110401</v>
          </cell>
          <cell r="B364" t="str">
            <v>Efectos de cobro inmediato</v>
          </cell>
          <cell r="C364">
            <v>7773246.8200000003</v>
          </cell>
          <cell r="D364">
            <v>404076.31</v>
          </cell>
          <cell r="E364">
            <v>424924.09</v>
          </cell>
          <cell r="F364">
            <v>772419.95</v>
          </cell>
          <cell r="G364">
            <v>86110.909999999974</v>
          </cell>
        </row>
        <row r="365">
          <cell r="A365">
            <v>110505</v>
          </cell>
          <cell r="B365" t="str">
            <v>Del país</v>
          </cell>
          <cell r="C365">
            <v>0</v>
          </cell>
          <cell r="D365">
            <v>12920.189999999999</v>
          </cell>
          <cell r="E365">
            <v>230022.75</v>
          </cell>
          <cell r="F365">
            <v>8786.15</v>
          </cell>
          <cell r="G365">
            <v>93071.05</v>
          </cell>
        </row>
        <row r="366">
          <cell r="A366">
            <v>110510</v>
          </cell>
          <cell r="B366" t="str">
            <v>Del exterior</v>
          </cell>
          <cell r="C366">
            <v>0</v>
          </cell>
          <cell r="D366">
            <v>0</v>
          </cell>
          <cell r="E366">
            <v>0</v>
          </cell>
          <cell r="F366">
            <v>0</v>
          </cell>
          <cell r="G366">
            <v>0</v>
          </cell>
        </row>
        <row r="367">
          <cell r="A367">
            <v>120105</v>
          </cell>
          <cell r="B367" t="str">
            <v>Bancos</v>
          </cell>
          <cell r="C367">
            <v>0</v>
          </cell>
          <cell r="D367">
            <v>0</v>
          </cell>
          <cell r="E367">
            <v>0</v>
          </cell>
          <cell r="F367">
            <v>0</v>
          </cell>
          <cell r="G367">
            <v>0</v>
          </cell>
        </row>
        <row r="368">
          <cell r="A368">
            <v>120110</v>
          </cell>
          <cell r="B368" t="str">
            <v>Otras instituciones del sistema financiero</v>
          </cell>
          <cell r="C368">
            <v>0</v>
          </cell>
          <cell r="D368">
            <v>0</v>
          </cell>
          <cell r="E368">
            <v>0</v>
          </cell>
          <cell r="F368">
            <v>0</v>
          </cell>
          <cell r="G368">
            <v>0</v>
          </cell>
        </row>
        <row r="369">
          <cell r="A369">
            <v>120115</v>
          </cell>
          <cell r="B369" t="str">
            <v>Instituciones del sector financiero popular y solidario</v>
          </cell>
          <cell r="C369">
            <v>0</v>
          </cell>
          <cell r="D369">
            <v>0</v>
          </cell>
          <cell r="E369">
            <v>0</v>
          </cell>
          <cell r="F369">
            <v>0</v>
          </cell>
          <cell r="G369">
            <v>0</v>
          </cell>
        </row>
        <row r="370">
          <cell r="A370">
            <v>120205</v>
          </cell>
          <cell r="B370" t="str">
            <v>Instituciones financieras públicas</v>
          </cell>
          <cell r="C370">
            <v>0</v>
          </cell>
          <cell r="D370">
            <v>0</v>
          </cell>
          <cell r="E370">
            <v>0</v>
          </cell>
          <cell r="F370">
            <v>0</v>
          </cell>
          <cell r="G370">
            <v>0</v>
          </cell>
        </row>
        <row r="371">
          <cell r="A371">
            <v>120210</v>
          </cell>
          <cell r="B371" t="str">
            <v>Bancos</v>
          </cell>
          <cell r="C371">
            <v>0</v>
          </cell>
          <cell r="D371">
            <v>0</v>
          </cell>
          <cell r="E371">
            <v>0</v>
          </cell>
          <cell r="F371">
            <v>0</v>
          </cell>
          <cell r="G371">
            <v>0</v>
          </cell>
        </row>
        <row r="372">
          <cell r="A372">
            <v>120215</v>
          </cell>
          <cell r="B372" t="str">
            <v>Otras instituciones del sistema financiero</v>
          </cell>
          <cell r="C372">
            <v>0</v>
          </cell>
          <cell r="D372">
            <v>450000</v>
          </cell>
          <cell r="E372">
            <v>0</v>
          </cell>
          <cell r="F372">
            <v>0</v>
          </cell>
          <cell r="G372">
            <v>552.03</v>
          </cell>
        </row>
        <row r="373">
          <cell r="A373">
            <v>120220</v>
          </cell>
          <cell r="B373" t="str">
            <v>Instituciones del sector financiero popular y solidario</v>
          </cell>
          <cell r="C373">
            <v>0</v>
          </cell>
          <cell r="D373">
            <v>703022.23</v>
          </cell>
          <cell r="E373">
            <v>0</v>
          </cell>
          <cell r="F373">
            <v>0</v>
          </cell>
          <cell r="G373">
            <v>0</v>
          </cell>
        </row>
        <row r="374">
          <cell r="A374">
            <v>129905</v>
          </cell>
          <cell r="B374" t="str">
            <v>(Provisión fondos interfinancieros vendidos)</v>
          </cell>
          <cell r="C374">
            <v>0</v>
          </cell>
          <cell r="D374">
            <v>0</v>
          </cell>
          <cell r="E374">
            <v>0</v>
          </cell>
          <cell r="F374">
            <v>0</v>
          </cell>
          <cell r="G374">
            <v>0</v>
          </cell>
        </row>
        <row r="375">
          <cell r="A375">
            <v>129910</v>
          </cell>
          <cell r="B375" t="str">
            <v>(Provisión para operaciones de reporto con instituciones financieras)</v>
          </cell>
          <cell r="C375">
            <v>0</v>
          </cell>
          <cell r="D375">
            <v>0</v>
          </cell>
          <cell r="E375">
            <v>0</v>
          </cell>
          <cell r="F375">
            <v>0</v>
          </cell>
          <cell r="G375">
            <v>0</v>
          </cell>
        </row>
        <row r="376">
          <cell r="A376">
            <v>130105</v>
          </cell>
          <cell r="B376" t="str">
            <v>De 1 a 30 días sector privado</v>
          </cell>
          <cell r="C376">
            <v>38735.629999999997</v>
          </cell>
          <cell r="D376">
            <v>0</v>
          </cell>
          <cell r="E376">
            <v>1000000</v>
          </cell>
          <cell r="F376">
            <v>640690.22</v>
          </cell>
          <cell r="G376">
            <v>117166.68</v>
          </cell>
        </row>
        <row r="377">
          <cell r="A377">
            <v>130110</v>
          </cell>
          <cell r="B377" t="str">
            <v>De 31 a 90 días sector privado</v>
          </cell>
          <cell r="C377">
            <v>867001.41</v>
          </cell>
          <cell r="D377">
            <v>0</v>
          </cell>
          <cell r="E377">
            <v>2388387.2799999998</v>
          </cell>
          <cell r="F377">
            <v>643698.85</v>
          </cell>
          <cell r="G377">
            <v>57578.81</v>
          </cell>
        </row>
        <row r="378">
          <cell r="A378">
            <v>130115</v>
          </cell>
          <cell r="B378" t="str">
            <v>De 91 a 180 días sector privado</v>
          </cell>
          <cell r="C378">
            <v>0</v>
          </cell>
          <cell r="D378">
            <v>0</v>
          </cell>
          <cell r="E378">
            <v>4535390.5</v>
          </cell>
          <cell r="F378">
            <v>1063267.54</v>
          </cell>
          <cell r="G378">
            <v>250314</v>
          </cell>
        </row>
        <row r="379">
          <cell r="A379">
            <v>130120</v>
          </cell>
          <cell r="B379" t="str">
            <v>De 181 a 360 días sector privado</v>
          </cell>
          <cell r="C379">
            <v>0</v>
          </cell>
          <cell r="D379">
            <v>0</v>
          </cell>
          <cell r="E379">
            <v>5000</v>
          </cell>
          <cell r="F379">
            <v>465000</v>
          </cell>
          <cell r="G379">
            <v>139210.84</v>
          </cell>
        </row>
        <row r="380">
          <cell r="A380">
            <v>130125</v>
          </cell>
          <cell r="B380" t="str">
            <v>De más de 360 días sector privado</v>
          </cell>
          <cell r="C380">
            <v>0</v>
          </cell>
          <cell r="D380">
            <v>0</v>
          </cell>
          <cell r="E380">
            <v>0</v>
          </cell>
          <cell r="F380">
            <v>520328.07</v>
          </cell>
          <cell r="G380">
            <v>37360.089999999997</v>
          </cell>
        </row>
        <row r="381">
          <cell r="A381">
            <v>130150</v>
          </cell>
          <cell r="B381" t="str">
            <v>De 1 a 30 días sector financiero popular y solidario</v>
          </cell>
          <cell r="C381">
            <v>0</v>
          </cell>
          <cell r="D381">
            <v>0</v>
          </cell>
          <cell r="E381">
            <v>235716.85</v>
          </cell>
          <cell r="F381">
            <v>358088.9</v>
          </cell>
          <cell r="G381">
            <v>15000</v>
          </cell>
        </row>
        <row r="382">
          <cell r="A382">
            <v>130155</v>
          </cell>
          <cell r="B382" t="str">
            <v>De 31 a 90 días sector financiero popular y solidario</v>
          </cell>
          <cell r="C382">
            <v>0</v>
          </cell>
          <cell r="D382">
            <v>0</v>
          </cell>
          <cell r="E382">
            <v>0</v>
          </cell>
          <cell r="F382">
            <v>175000</v>
          </cell>
          <cell r="G382">
            <v>88600.01</v>
          </cell>
        </row>
        <row r="383">
          <cell r="A383">
            <v>130160</v>
          </cell>
          <cell r="B383" t="str">
            <v>De 91 a 180 días sector financiero popular y solidario</v>
          </cell>
          <cell r="C383">
            <v>0</v>
          </cell>
          <cell r="D383">
            <v>0</v>
          </cell>
          <cell r="E383">
            <v>0</v>
          </cell>
          <cell r="F383">
            <v>72099.59</v>
          </cell>
          <cell r="G383">
            <v>18000</v>
          </cell>
        </row>
        <row r="384">
          <cell r="A384">
            <v>130165</v>
          </cell>
          <cell r="B384" t="str">
            <v>De 181 a 360 días sector financiero popular y solidario</v>
          </cell>
          <cell r="C384">
            <v>0</v>
          </cell>
          <cell r="D384">
            <v>0</v>
          </cell>
          <cell r="E384">
            <v>0</v>
          </cell>
          <cell r="F384">
            <v>123106.86</v>
          </cell>
          <cell r="G384">
            <v>2000</v>
          </cell>
        </row>
        <row r="385">
          <cell r="A385">
            <v>130170</v>
          </cell>
          <cell r="B385" t="str">
            <v>De más de 360 días sector financiero popular y solidario</v>
          </cell>
          <cell r="C385">
            <v>0</v>
          </cell>
          <cell r="D385">
            <v>0</v>
          </cell>
          <cell r="E385">
            <v>0</v>
          </cell>
          <cell r="F385">
            <v>63250</v>
          </cell>
          <cell r="G385">
            <v>30000</v>
          </cell>
        </row>
        <row r="386">
          <cell r="A386">
            <v>130205</v>
          </cell>
          <cell r="B386" t="str">
            <v>De 1 a 30 días</v>
          </cell>
          <cell r="C386">
            <v>0</v>
          </cell>
          <cell r="D386">
            <v>0</v>
          </cell>
          <cell r="E386">
            <v>0</v>
          </cell>
          <cell r="F386">
            <v>0</v>
          </cell>
          <cell r="G386">
            <v>0</v>
          </cell>
        </row>
        <row r="387">
          <cell r="A387">
            <v>130210</v>
          </cell>
          <cell r="B387" t="str">
            <v>De 31 a 90 días</v>
          </cell>
          <cell r="C387">
            <v>0</v>
          </cell>
          <cell r="D387">
            <v>50000</v>
          </cell>
          <cell r="E387">
            <v>0</v>
          </cell>
          <cell r="F387">
            <v>0</v>
          </cell>
          <cell r="G387">
            <v>0</v>
          </cell>
        </row>
        <row r="388">
          <cell r="A388">
            <v>130215</v>
          </cell>
          <cell r="B388" t="str">
            <v>De 91 a 180 días</v>
          </cell>
          <cell r="C388">
            <v>0</v>
          </cell>
          <cell r="D388">
            <v>0</v>
          </cell>
          <cell r="E388">
            <v>0</v>
          </cell>
          <cell r="F388">
            <v>70001</v>
          </cell>
          <cell r="G388">
            <v>0</v>
          </cell>
        </row>
        <row r="389">
          <cell r="A389">
            <v>130220</v>
          </cell>
          <cell r="B389" t="str">
            <v>De 181 a 360 días</v>
          </cell>
          <cell r="C389">
            <v>0</v>
          </cell>
          <cell r="D389">
            <v>0</v>
          </cell>
          <cell r="E389">
            <v>0</v>
          </cell>
          <cell r="F389">
            <v>0</v>
          </cell>
          <cell r="G389">
            <v>0</v>
          </cell>
        </row>
        <row r="390">
          <cell r="A390">
            <v>130225</v>
          </cell>
          <cell r="B390" t="str">
            <v>De más de 360 días</v>
          </cell>
          <cell r="C390">
            <v>0</v>
          </cell>
          <cell r="D390">
            <v>0</v>
          </cell>
          <cell r="E390">
            <v>0</v>
          </cell>
          <cell r="F390">
            <v>0</v>
          </cell>
          <cell r="G390">
            <v>0</v>
          </cell>
        </row>
        <row r="391">
          <cell r="A391">
            <v>130305</v>
          </cell>
          <cell r="B391" t="str">
            <v>De 1 a 30 días sector privado</v>
          </cell>
          <cell r="C391">
            <v>135310301.06</v>
          </cell>
          <cell r="D391">
            <v>5945003.5499999989</v>
          </cell>
          <cell r="E391">
            <v>1974316.01</v>
          </cell>
          <cell r="F391">
            <v>0</v>
          </cell>
          <cell r="G391">
            <v>0</v>
          </cell>
        </row>
        <row r="392">
          <cell r="A392">
            <v>130310</v>
          </cell>
          <cell r="B392" t="str">
            <v>De 31 a 90 días sector privado</v>
          </cell>
          <cell r="C392">
            <v>242780984.34999999</v>
          </cell>
          <cell r="D392">
            <v>7001217.54</v>
          </cell>
          <cell r="E392">
            <v>2455747.17</v>
          </cell>
          <cell r="F392">
            <v>0</v>
          </cell>
          <cell r="G392">
            <v>10000</v>
          </cell>
        </row>
        <row r="393">
          <cell r="A393">
            <v>130315</v>
          </cell>
          <cell r="B393" t="str">
            <v>De 91 a 180 días sector privado</v>
          </cell>
          <cell r="C393">
            <v>297957239.39999998</v>
          </cell>
          <cell r="D393">
            <v>1599039.4799999997</v>
          </cell>
          <cell r="E393">
            <v>967117.91</v>
          </cell>
          <cell r="F393">
            <v>5098</v>
          </cell>
          <cell r="G393">
            <v>15000</v>
          </cell>
        </row>
        <row r="394">
          <cell r="A394">
            <v>130320</v>
          </cell>
          <cell r="B394" t="str">
            <v>De 181 a 360 días sector privado</v>
          </cell>
          <cell r="C394">
            <v>49416918.080000006</v>
          </cell>
          <cell r="D394">
            <v>497156.96</v>
          </cell>
          <cell r="E394">
            <v>1050000</v>
          </cell>
          <cell r="F394">
            <v>0</v>
          </cell>
          <cell r="G394">
            <v>4687</v>
          </cell>
        </row>
        <row r="395">
          <cell r="A395">
            <v>130325</v>
          </cell>
          <cell r="B395" t="str">
            <v>De más de 360 días sector privado</v>
          </cell>
          <cell r="C395">
            <v>13283333.609999999</v>
          </cell>
          <cell r="D395">
            <v>505000</v>
          </cell>
          <cell r="E395">
            <v>50000</v>
          </cell>
          <cell r="F395">
            <v>25625</v>
          </cell>
          <cell r="G395">
            <v>48628</v>
          </cell>
        </row>
        <row r="396">
          <cell r="A396">
            <v>130350</v>
          </cell>
          <cell r="B396" t="str">
            <v>De 1 a 30 días sector financiero popular y solidario</v>
          </cell>
          <cell r="C396">
            <v>139007678.26000002</v>
          </cell>
          <cell r="D396">
            <v>13433443.380000001</v>
          </cell>
          <cell r="E396">
            <v>2552849.02</v>
          </cell>
          <cell r="F396">
            <v>89703.79</v>
          </cell>
          <cell r="G396">
            <v>1000</v>
          </cell>
        </row>
        <row r="397">
          <cell r="A397">
            <v>130355</v>
          </cell>
          <cell r="B397" t="str">
            <v>De 31 a 90 días sector financiero popular y solidario</v>
          </cell>
          <cell r="C397">
            <v>202108795.31</v>
          </cell>
          <cell r="D397">
            <v>17463859.039999999</v>
          </cell>
          <cell r="E397">
            <v>3763591.2899999996</v>
          </cell>
          <cell r="F397">
            <v>81393.7</v>
          </cell>
          <cell r="G397">
            <v>17032.53</v>
          </cell>
        </row>
        <row r="398">
          <cell r="A398">
            <v>130360</v>
          </cell>
          <cell r="B398" t="str">
            <v>De 91 a 180 días sector financiero popular y solidario</v>
          </cell>
          <cell r="C398">
            <v>129390903.63</v>
          </cell>
          <cell r="D398">
            <v>3950375.34</v>
          </cell>
          <cell r="E398">
            <v>400000</v>
          </cell>
          <cell r="F398">
            <v>54933.57</v>
          </cell>
          <cell r="G398">
            <v>0</v>
          </cell>
        </row>
        <row r="399">
          <cell r="A399">
            <v>130365</v>
          </cell>
          <cell r="B399" t="str">
            <v>De 181 a 360 días sector financiero popular y solidario</v>
          </cell>
          <cell r="C399">
            <v>21892659.18</v>
          </cell>
          <cell r="D399">
            <v>823240.44</v>
          </cell>
          <cell r="E399">
            <v>800000</v>
          </cell>
          <cell r="F399">
            <v>50000</v>
          </cell>
          <cell r="G399">
            <v>0</v>
          </cell>
        </row>
        <row r="400">
          <cell r="A400">
            <v>130370</v>
          </cell>
          <cell r="B400" t="str">
            <v>De más de 360 días sector financiero popular y solidario</v>
          </cell>
          <cell r="C400">
            <v>0</v>
          </cell>
          <cell r="D400">
            <v>108778.26</v>
          </cell>
          <cell r="E400">
            <v>0</v>
          </cell>
          <cell r="F400">
            <v>0</v>
          </cell>
          <cell r="G400">
            <v>7558</v>
          </cell>
        </row>
        <row r="401">
          <cell r="A401">
            <v>130405</v>
          </cell>
          <cell r="B401" t="str">
            <v>De 1 a 30 días</v>
          </cell>
          <cell r="C401">
            <v>78701119.229999989</v>
          </cell>
          <cell r="D401">
            <v>105750.53</v>
          </cell>
          <cell r="E401">
            <v>0</v>
          </cell>
          <cell r="F401">
            <v>263500</v>
          </cell>
          <cell r="G401">
            <v>0</v>
          </cell>
        </row>
        <row r="402">
          <cell r="A402">
            <v>130410</v>
          </cell>
          <cell r="B402" t="str">
            <v>De 31 a 90 días</v>
          </cell>
          <cell r="C402">
            <v>62974514.699999996</v>
          </cell>
          <cell r="D402">
            <v>105750.52</v>
          </cell>
          <cell r="E402">
            <v>0</v>
          </cell>
          <cell r="F402">
            <v>0</v>
          </cell>
          <cell r="G402">
            <v>0</v>
          </cell>
        </row>
        <row r="403">
          <cell r="A403">
            <v>130415</v>
          </cell>
          <cell r="B403" t="str">
            <v>De 91 a 180 días</v>
          </cell>
          <cell r="C403">
            <v>3422128.4599999995</v>
          </cell>
          <cell r="D403">
            <v>0</v>
          </cell>
          <cell r="E403">
            <v>0</v>
          </cell>
          <cell r="F403">
            <v>0</v>
          </cell>
          <cell r="G403">
            <v>0</v>
          </cell>
        </row>
        <row r="404">
          <cell r="A404">
            <v>130420</v>
          </cell>
          <cell r="B404" t="str">
            <v>De 181 a 360 días</v>
          </cell>
          <cell r="C404">
            <v>278952.96999999997</v>
          </cell>
          <cell r="D404">
            <v>0</v>
          </cell>
          <cell r="E404">
            <v>20000</v>
          </cell>
          <cell r="F404">
            <v>3000</v>
          </cell>
          <cell r="G404">
            <v>0</v>
          </cell>
        </row>
        <row r="405">
          <cell r="A405">
            <v>130425</v>
          </cell>
          <cell r="B405" t="str">
            <v>De más de 360 días</v>
          </cell>
          <cell r="C405">
            <v>1649399.3199999998</v>
          </cell>
          <cell r="D405">
            <v>0</v>
          </cell>
          <cell r="E405">
            <v>44177.4</v>
          </cell>
          <cell r="F405">
            <v>15625</v>
          </cell>
          <cell r="G405">
            <v>0</v>
          </cell>
        </row>
        <row r="406">
          <cell r="A406">
            <v>130505</v>
          </cell>
          <cell r="B406" t="str">
            <v>De 1 a 30 días sector privado</v>
          </cell>
          <cell r="C406">
            <v>23114223.379999999</v>
          </cell>
          <cell r="D406">
            <v>4594072.0799999991</v>
          </cell>
          <cell r="E406">
            <v>2228651.15</v>
          </cell>
          <cell r="F406">
            <v>833454.57000000007</v>
          </cell>
          <cell r="G406">
            <v>136659.88</v>
          </cell>
        </row>
        <row r="407">
          <cell r="A407">
            <v>130510</v>
          </cell>
          <cell r="B407" t="str">
            <v>De 31 a 90 días sector privado</v>
          </cell>
          <cell r="C407">
            <v>23072606.18</v>
          </cell>
          <cell r="D407">
            <v>8371830.04</v>
          </cell>
          <cell r="E407">
            <v>4761639.1199999992</v>
          </cell>
          <cell r="F407">
            <v>1449542.63</v>
          </cell>
          <cell r="G407">
            <v>190072.40999999997</v>
          </cell>
        </row>
        <row r="408">
          <cell r="A408">
            <v>130515</v>
          </cell>
          <cell r="B408" t="str">
            <v>De 91 a 180 días sector privado</v>
          </cell>
          <cell r="C408">
            <v>41378221.850000001</v>
          </cell>
          <cell r="D408">
            <v>5572708.71</v>
          </cell>
          <cell r="E408">
            <v>4619222.41</v>
          </cell>
          <cell r="F408">
            <v>1576667.7000000002</v>
          </cell>
          <cell r="G408">
            <v>510532.99</v>
          </cell>
        </row>
        <row r="409">
          <cell r="A409">
            <v>130520</v>
          </cell>
          <cell r="B409" t="str">
            <v>De 181 días a 1 año sector privado</v>
          </cell>
          <cell r="C409">
            <v>3856850.54</v>
          </cell>
          <cell r="D409">
            <v>424577.27</v>
          </cell>
          <cell r="E409">
            <v>1084438.5</v>
          </cell>
          <cell r="F409">
            <v>2198180.5</v>
          </cell>
          <cell r="G409">
            <v>293857.94</v>
          </cell>
        </row>
        <row r="410">
          <cell r="A410">
            <v>130525</v>
          </cell>
          <cell r="B410" t="str">
            <v>De 1 a 3 años sector privado</v>
          </cell>
          <cell r="C410">
            <v>166375</v>
          </cell>
          <cell r="D410">
            <v>0</v>
          </cell>
          <cell r="E410">
            <v>221270.83</v>
          </cell>
          <cell r="F410">
            <v>715421.28999999992</v>
          </cell>
          <cell r="G410">
            <v>178823.81000000003</v>
          </cell>
        </row>
        <row r="411">
          <cell r="A411">
            <v>130530</v>
          </cell>
          <cell r="B411" t="str">
            <v>De 3 a 5 años sector privado</v>
          </cell>
          <cell r="C411">
            <v>317625</v>
          </cell>
          <cell r="D411">
            <v>165625</v>
          </cell>
          <cell r="E411">
            <v>11250</v>
          </cell>
          <cell r="F411">
            <v>639125</v>
          </cell>
          <cell r="G411">
            <v>21980</v>
          </cell>
        </row>
        <row r="412">
          <cell r="A412">
            <v>130535</v>
          </cell>
          <cell r="B412" t="str">
            <v>De 5 a 10 años sector privado</v>
          </cell>
          <cell r="C412">
            <v>105875</v>
          </cell>
          <cell r="D412">
            <v>0</v>
          </cell>
          <cell r="E412">
            <v>0</v>
          </cell>
          <cell r="F412">
            <v>0</v>
          </cell>
          <cell r="G412">
            <v>0</v>
          </cell>
        </row>
        <row r="413">
          <cell r="A413">
            <v>130540</v>
          </cell>
          <cell r="B413" t="str">
            <v>De más de 10 años sector privado</v>
          </cell>
          <cell r="C413">
            <v>0</v>
          </cell>
          <cell r="D413">
            <v>0</v>
          </cell>
          <cell r="E413">
            <v>0</v>
          </cell>
          <cell r="F413">
            <v>0</v>
          </cell>
          <cell r="G413">
            <v>0</v>
          </cell>
        </row>
        <row r="414">
          <cell r="A414">
            <v>130550</v>
          </cell>
          <cell r="B414" t="str">
            <v>De 1 a 30 días sector financiero popular y solidario</v>
          </cell>
          <cell r="C414">
            <v>14931486.4</v>
          </cell>
          <cell r="D414">
            <v>24366162.579999998</v>
          </cell>
          <cell r="E414">
            <v>10439666.539999999</v>
          </cell>
          <cell r="F414">
            <v>1443499.0000000002</v>
          </cell>
          <cell r="G414">
            <v>338497.08999999997</v>
          </cell>
        </row>
        <row r="415">
          <cell r="A415">
            <v>130555</v>
          </cell>
          <cell r="B415" t="str">
            <v>De 31 a 90 días sector financiero popular y solidario</v>
          </cell>
          <cell r="C415">
            <v>24489246.330000002</v>
          </cell>
          <cell r="D415">
            <v>33001889.529999997</v>
          </cell>
          <cell r="E415">
            <v>13707692.870000001</v>
          </cell>
          <cell r="F415">
            <v>2056860.37</v>
          </cell>
          <cell r="G415">
            <v>256282.88999999998</v>
          </cell>
        </row>
        <row r="416">
          <cell r="A416">
            <v>130560</v>
          </cell>
          <cell r="B416" t="str">
            <v>De 91 a 180 días sector financiero popular y solidario</v>
          </cell>
          <cell r="C416">
            <v>14915448.389999999</v>
          </cell>
          <cell r="D416">
            <v>18961411.07</v>
          </cell>
          <cell r="E416">
            <v>4777511.41</v>
          </cell>
          <cell r="F416">
            <v>1649840.45</v>
          </cell>
          <cell r="G416">
            <v>262952.02</v>
          </cell>
        </row>
        <row r="417">
          <cell r="A417">
            <v>130565</v>
          </cell>
          <cell r="B417" t="str">
            <v>De 181 días a 1 año sector financiero popular y solidario</v>
          </cell>
          <cell r="C417">
            <v>2443990.98</v>
          </cell>
          <cell r="D417">
            <v>1803861.53</v>
          </cell>
          <cell r="E417">
            <v>196536.40000000002</v>
          </cell>
          <cell r="F417">
            <v>1047451.5700000001</v>
          </cell>
          <cell r="G417">
            <v>132083.57999999999</v>
          </cell>
        </row>
        <row r="418">
          <cell r="A418">
            <v>130570</v>
          </cell>
          <cell r="B418" t="str">
            <v>De 1 a 3 años sector financiero popular y solidario</v>
          </cell>
          <cell r="C418">
            <v>0</v>
          </cell>
          <cell r="D418">
            <v>7202.5</v>
          </cell>
          <cell r="E418">
            <v>15627.71</v>
          </cell>
          <cell r="F418">
            <v>173841.72999999998</v>
          </cell>
          <cell r="G418">
            <v>6250</v>
          </cell>
        </row>
        <row r="419">
          <cell r="A419">
            <v>130575</v>
          </cell>
          <cell r="B419" t="str">
            <v>De 3 a 5 años sector financiero popular y solidario</v>
          </cell>
          <cell r="C419">
            <v>0</v>
          </cell>
          <cell r="D419">
            <v>0</v>
          </cell>
          <cell r="E419">
            <v>0</v>
          </cell>
          <cell r="F419">
            <v>0</v>
          </cell>
          <cell r="G419">
            <v>0</v>
          </cell>
        </row>
        <row r="420">
          <cell r="A420">
            <v>130580</v>
          </cell>
          <cell r="B420" t="str">
            <v>De 5 a 10 años sector financiero popular y solidario</v>
          </cell>
          <cell r="C420">
            <v>0</v>
          </cell>
          <cell r="D420">
            <v>0</v>
          </cell>
          <cell r="E420">
            <v>0</v>
          </cell>
          <cell r="F420">
            <v>0</v>
          </cell>
          <cell r="G420">
            <v>0</v>
          </cell>
        </row>
        <row r="421">
          <cell r="A421">
            <v>130585</v>
          </cell>
          <cell r="B421" t="str">
            <v>De más de 10 años sector financiero popular y solidario</v>
          </cell>
          <cell r="C421">
            <v>0</v>
          </cell>
          <cell r="D421">
            <v>0</v>
          </cell>
          <cell r="E421">
            <v>0</v>
          </cell>
          <cell r="F421">
            <v>0</v>
          </cell>
          <cell r="G421">
            <v>0</v>
          </cell>
        </row>
        <row r="422">
          <cell r="A422">
            <v>130605</v>
          </cell>
          <cell r="B422" t="str">
            <v>De 1 a 30 días</v>
          </cell>
          <cell r="C422">
            <v>1129369.6499999999</v>
          </cell>
          <cell r="D422">
            <v>454217.07999999996</v>
          </cell>
          <cell r="E422">
            <v>251732.16</v>
          </cell>
          <cell r="F422">
            <v>177898.82</v>
          </cell>
          <cell r="G422">
            <v>0</v>
          </cell>
        </row>
        <row r="423">
          <cell r="A423">
            <v>130610</v>
          </cell>
          <cell r="B423" t="str">
            <v>De 31 a 90 días</v>
          </cell>
          <cell r="C423">
            <v>0</v>
          </cell>
          <cell r="D423">
            <v>2283546.0099999998</v>
          </cell>
          <cell r="E423">
            <v>381392.75</v>
          </cell>
          <cell r="F423">
            <v>238010</v>
          </cell>
          <cell r="G423">
            <v>0</v>
          </cell>
        </row>
        <row r="424">
          <cell r="A424">
            <v>130615</v>
          </cell>
          <cell r="B424" t="str">
            <v>De 91 a 180 días</v>
          </cell>
          <cell r="C424">
            <v>0</v>
          </cell>
          <cell r="D424">
            <v>524428.37</v>
          </cell>
          <cell r="E424">
            <v>300678.74</v>
          </cell>
          <cell r="F424">
            <v>0</v>
          </cell>
          <cell r="G424">
            <v>0</v>
          </cell>
        </row>
        <row r="425">
          <cell r="A425">
            <v>130620</v>
          </cell>
          <cell r="B425" t="str">
            <v>De 181 días a 1 año</v>
          </cell>
          <cell r="C425">
            <v>0</v>
          </cell>
          <cell r="D425">
            <v>0</v>
          </cell>
          <cell r="E425">
            <v>0</v>
          </cell>
          <cell r="F425">
            <v>0</v>
          </cell>
          <cell r="G425">
            <v>0</v>
          </cell>
        </row>
        <row r="426">
          <cell r="A426">
            <v>130625</v>
          </cell>
          <cell r="B426" t="str">
            <v>De 1 a 3 años</v>
          </cell>
          <cell r="C426">
            <v>0</v>
          </cell>
          <cell r="D426">
            <v>0</v>
          </cell>
          <cell r="E426">
            <v>0</v>
          </cell>
          <cell r="F426">
            <v>3675.45</v>
          </cell>
          <cell r="G426">
            <v>0</v>
          </cell>
        </row>
        <row r="427">
          <cell r="A427">
            <v>130630</v>
          </cell>
          <cell r="B427" t="str">
            <v>De 3 a 5 años</v>
          </cell>
          <cell r="C427">
            <v>0</v>
          </cell>
          <cell r="D427">
            <v>0</v>
          </cell>
          <cell r="E427">
            <v>0</v>
          </cell>
          <cell r="F427">
            <v>0</v>
          </cell>
          <cell r="G427">
            <v>0</v>
          </cell>
        </row>
        <row r="428">
          <cell r="A428">
            <v>130635</v>
          </cell>
          <cell r="B428" t="str">
            <v>De 5 a 10 años</v>
          </cell>
          <cell r="C428">
            <v>0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</row>
        <row r="429">
          <cell r="A429">
            <v>130640</v>
          </cell>
          <cell r="B429" t="str">
            <v>De más de 10 años</v>
          </cell>
          <cell r="C429">
            <v>0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</row>
        <row r="430">
          <cell r="A430">
            <v>130705</v>
          </cell>
          <cell r="B430" t="str">
            <v>Entregadas para operaciones de reporto</v>
          </cell>
          <cell r="C430">
            <v>0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</row>
        <row r="431">
          <cell r="A431">
            <v>130710</v>
          </cell>
          <cell r="B431" t="str">
            <v>Depósitos sujetos a restricción</v>
          </cell>
          <cell r="C431">
            <v>425587.29000000004</v>
          </cell>
          <cell r="D431">
            <v>0</v>
          </cell>
          <cell r="E431">
            <v>1550350.55</v>
          </cell>
          <cell r="F431">
            <v>9875</v>
          </cell>
          <cell r="G431">
            <v>600</v>
          </cell>
        </row>
        <row r="432">
          <cell r="A432">
            <v>130720</v>
          </cell>
          <cell r="B432" t="str">
            <v>Entregados en garantía</v>
          </cell>
          <cell r="C432">
            <v>2487869.64</v>
          </cell>
          <cell r="D432">
            <v>369890.97</v>
          </cell>
          <cell r="E432">
            <v>729252.35</v>
          </cell>
          <cell r="F432">
            <v>186285.27</v>
          </cell>
          <cell r="G432">
            <v>8075</v>
          </cell>
        </row>
        <row r="433">
          <cell r="A433">
            <v>130790</v>
          </cell>
          <cell r="B433" t="str">
            <v>Otros</v>
          </cell>
          <cell r="C433">
            <v>0</v>
          </cell>
          <cell r="D433">
            <v>0</v>
          </cell>
          <cell r="E433">
            <v>0</v>
          </cell>
          <cell r="F433">
            <v>299.05</v>
          </cell>
          <cell r="G433">
            <v>32669.43</v>
          </cell>
        </row>
        <row r="434">
          <cell r="A434">
            <v>139905</v>
          </cell>
          <cell r="B434" t="str">
            <v>(Provisión por deterioro en valuación de inversiones)</v>
          </cell>
          <cell r="C434">
            <v>0</v>
          </cell>
          <cell r="D434">
            <v>-48334.34</v>
          </cell>
          <cell r="E434">
            <v>-166187.91</v>
          </cell>
          <cell r="F434">
            <v>-3763.21</v>
          </cell>
          <cell r="G434">
            <v>0</v>
          </cell>
        </row>
        <row r="435">
          <cell r="A435">
            <v>139910</v>
          </cell>
          <cell r="B435" t="str">
            <v>(Provisión general para inversiones)</v>
          </cell>
          <cell r="C435">
            <v>-2395726.96</v>
          </cell>
          <cell r="D435">
            <v>-436404.94</v>
          </cell>
          <cell r="E435">
            <v>-84066.75</v>
          </cell>
          <cell r="F435">
            <v>-102071.21</v>
          </cell>
          <cell r="G435">
            <v>-948.1</v>
          </cell>
        </row>
        <row r="436">
          <cell r="A436">
            <v>140105</v>
          </cell>
          <cell r="B436" t="str">
            <v>De 1 a 30 días</v>
          </cell>
          <cell r="C436">
            <v>14989028.380000001</v>
          </cell>
          <cell r="D436">
            <v>1002580.5600000003</v>
          </cell>
          <cell r="E436">
            <v>533131.2300000001</v>
          </cell>
          <cell r="F436">
            <v>159894.82</v>
          </cell>
          <cell r="G436">
            <v>211684.8</v>
          </cell>
        </row>
        <row r="437">
          <cell r="A437">
            <v>140110</v>
          </cell>
          <cell r="B437" t="str">
            <v>De 31 a 90 días</v>
          </cell>
          <cell r="C437">
            <v>22944519.599999994</v>
          </cell>
          <cell r="D437">
            <v>1939692.4200000002</v>
          </cell>
          <cell r="E437">
            <v>1080806.22</v>
          </cell>
          <cell r="F437">
            <v>146021.19</v>
          </cell>
          <cell r="G437">
            <v>225047.19</v>
          </cell>
        </row>
        <row r="438">
          <cell r="A438">
            <v>140115</v>
          </cell>
          <cell r="B438" t="str">
            <v>De 91 a 180 días</v>
          </cell>
          <cell r="C438">
            <v>30349139.800000001</v>
          </cell>
          <cell r="D438">
            <v>1089753.48</v>
          </cell>
          <cell r="E438">
            <v>712057.94000000006</v>
          </cell>
          <cell r="F438">
            <v>86783.85</v>
          </cell>
          <cell r="G438">
            <v>194474.7</v>
          </cell>
        </row>
        <row r="439">
          <cell r="A439">
            <v>140120</v>
          </cell>
          <cell r="B439" t="str">
            <v>De 181 a 360 días</v>
          </cell>
          <cell r="C439">
            <v>51439360.339999996</v>
          </cell>
          <cell r="D439">
            <v>2324009.64</v>
          </cell>
          <cell r="E439">
            <v>696193.36</v>
          </cell>
          <cell r="F439">
            <v>78181.37</v>
          </cell>
          <cell r="G439">
            <v>494587.46</v>
          </cell>
        </row>
        <row r="440">
          <cell r="A440">
            <v>140125</v>
          </cell>
          <cell r="B440" t="str">
            <v>De más de 360 días</v>
          </cell>
          <cell r="C440">
            <v>180221688.66000003</v>
          </cell>
          <cell r="D440">
            <v>7884038.7899999991</v>
          </cell>
          <cell r="E440">
            <v>2541912.41</v>
          </cell>
          <cell r="F440">
            <v>103866.23</v>
          </cell>
          <cell r="G440">
            <v>1028286.7100000001</v>
          </cell>
        </row>
        <row r="441">
          <cell r="A441">
            <v>140205</v>
          </cell>
          <cell r="B441" t="str">
            <v>De 1 a 30 días</v>
          </cell>
          <cell r="C441">
            <v>91276504.980000004</v>
          </cell>
          <cell r="D441">
            <v>18615438.41</v>
          </cell>
          <cell r="E441">
            <v>13482699.159999995</v>
          </cell>
          <cell r="F441">
            <v>4510660.1900000004</v>
          </cell>
          <cell r="G441">
            <v>1539806.78</v>
          </cell>
        </row>
        <row r="442">
          <cell r="A442">
            <v>140210</v>
          </cell>
          <cell r="B442" t="str">
            <v>De 31 a 90 días</v>
          </cell>
          <cell r="C442">
            <v>150925252.28999999</v>
          </cell>
          <cell r="D442">
            <v>37166365.350000001</v>
          </cell>
          <cell r="E442">
            <v>24032683.420000002</v>
          </cell>
          <cell r="F442">
            <v>8724236.6100000013</v>
          </cell>
          <cell r="G442">
            <v>2427747.9399999995</v>
          </cell>
        </row>
        <row r="443">
          <cell r="A443">
            <v>140215</v>
          </cell>
          <cell r="B443" t="str">
            <v>De 91 a 180 días</v>
          </cell>
          <cell r="C443">
            <v>202556149.84000003</v>
          </cell>
          <cell r="D443">
            <v>50171867.850000001</v>
          </cell>
          <cell r="E443">
            <v>28956176.869999994</v>
          </cell>
          <cell r="F443">
            <v>10698716.279999999</v>
          </cell>
          <cell r="G443">
            <v>2577995.6900000013</v>
          </cell>
        </row>
        <row r="444">
          <cell r="A444">
            <v>140220</v>
          </cell>
          <cell r="B444" t="str">
            <v>De 181 a 360 días</v>
          </cell>
          <cell r="C444">
            <v>388154250.40000015</v>
          </cell>
          <cell r="D444">
            <v>95086416.11999999</v>
          </cell>
          <cell r="E444">
            <v>54003831.890000008</v>
          </cell>
          <cell r="F444">
            <v>19306931.580000002</v>
          </cell>
          <cell r="G444">
            <v>4749485.24</v>
          </cell>
        </row>
        <row r="445">
          <cell r="A445">
            <v>140225</v>
          </cell>
          <cell r="B445" t="str">
            <v>De más de 360 días</v>
          </cell>
          <cell r="C445">
            <v>1807400138.5599999</v>
          </cell>
          <cell r="D445">
            <v>350065374.54000008</v>
          </cell>
          <cell r="E445">
            <v>177734577.23000002</v>
          </cell>
          <cell r="F445">
            <v>57595388.42999997</v>
          </cell>
          <cell r="G445">
            <v>11811278.220000003</v>
          </cell>
        </row>
        <row r="446">
          <cell r="A446">
            <v>140305</v>
          </cell>
          <cell r="B446" t="str">
            <v>De 1 a 30 días</v>
          </cell>
          <cell r="C446">
            <v>3868770.8200000003</v>
          </cell>
          <cell r="D446">
            <v>764687.72000000009</v>
          </cell>
          <cell r="E446">
            <v>316043.00000000012</v>
          </cell>
          <cell r="F446">
            <v>111137.61</v>
          </cell>
          <cell r="G446">
            <v>20780.349999999995</v>
          </cell>
        </row>
        <row r="447">
          <cell r="A447">
            <v>140310</v>
          </cell>
          <cell r="B447" t="str">
            <v>De 31 a 90 días</v>
          </cell>
          <cell r="C447">
            <v>7614520.9000000004</v>
          </cell>
          <cell r="D447">
            <v>1463205.05</v>
          </cell>
          <cell r="E447">
            <v>667951.79999999981</v>
          </cell>
          <cell r="F447">
            <v>248358.47000000003</v>
          </cell>
          <cell r="G447">
            <v>40476.230000000003</v>
          </cell>
        </row>
        <row r="448">
          <cell r="A448">
            <v>140315</v>
          </cell>
          <cell r="B448" t="str">
            <v>De 91 a 180 días</v>
          </cell>
          <cell r="C448">
            <v>11120746.68</v>
          </cell>
          <cell r="D448">
            <v>2370354.6500000008</v>
          </cell>
          <cell r="E448">
            <v>892041.1399999999</v>
          </cell>
          <cell r="F448">
            <v>311878.53000000003</v>
          </cell>
          <cell r="G448">
            <v>49072.31</v>
          </cell>
        </row>
        <row r="449">
          <cell r="A449">
            <v>140320</v>
          </cell>
          <cell r="B449" t="str">
            <v>De 181 a 360 días</v>
          </cell>
          <cell r="C449">
            <v>22635534.460000005</v>
          </cell>
          <cell r="D449">
            <v>4227856.5200000005</v>
          </cell>
          <cell r="E449">
            <v>1875591.1699999997</v>
          </cell>
          <cell r="F449">
            <v>654433.89000000013</v>
          </cell>
          <cell r="G449">
            <v>108454.88999999998</v>
          </cell>
        </row>
        <row r="450">
          <cell r="A450">
            <v>140325</v>
          </cell>
          <cell r="B450" t="str">
            <v>De más de 360 días</v>
          </cell>
          <cell r="C450">
            <v>316498343.52000004</v>
          </cell>
          <cell r="D450">
            <v>51847941.260000005</v>
          </cell>
          <cell r="E450">
            <v>21082220.43</v>
          </cell>
          <cell r="F450">
            <v>4671685.46</v>
          </cell>
          <cell r="G450">
            <v>842785.16999999993</v>
          </cell>
        </row>
        <row r="451">
          <cell r="A451">
            <v>140405</v>
          </cell>
          <cell r="B451" t="str">
            <v>De 1 a 30 días</v>
          </cell>
          <cell r="C451">
            <v>61597104.979999997</v>
          </cell>
          <cell r="D451">
            <v>29661225.370000008</v>
          </cell>
          <cell r="E451">
            <v>21109791.039999999</v>
          </cell>
          <cell r="F451">
            <v>14767294.470000008</v>
          </cell>
          <cell r="G451">
            <v>3346170.169999999</v>
          </cell>
        </row>
        <row r="452">
          <cell r="A452">
            <v>140410</v>
          </cell>
          <cell r="B452" t="str">
            <v>De 31 a 90 días</v>
          </cell>
          <cell r="C452">
            <v>109694148.87</v>
          </cell>
          <cell r="D452">
            <v>52137472.870000005</v>
          </cell>
          <cell r="E452">
            <v>35718849.450000003</v>
          </cell>
          <cell r="F452">
            <v>23263253.560000014</v>
          </cell>
          <cell r="G452">
            <v>5409864.9300000034</v>
          </cell>
        </row>
        <row r="453">
          <cell r="A453">
            <v>140415</v>
          </cell>
          <cell r="B453" t="str">
            <v>De 91 a 180 días</v>
          </cell>
          <cell r="C453">
            <v>154845883.19</v>
          </cell>
          <cell r="D453">
            <v>72051130.190000013</v>
          </cell>
          <cell r="E453">
            <v>45754661.139999993</v>
          </cell>
          <cell r="F453">
            <v>27910826.91</v>
          </cell>
          <cell r="G453">
            <v>6879135.7400000049</v>
          </cell>
        </row>
        <row r="454">
          <cell r="A454">
            <v>140420</v>
          </cell>
          <cell r="B454" t="str">
            <v>De 181 a 360 días</v>
          </cell>
          <cell r="C454">
            <v>291940238.52000004</v>
          </cell>
          <cell r="D454">
            <v>129129868.99999997</v>
          </cell>
          <cell r="E454">
            <v>75865636.790000021</v>
          </cell>
          <cell r="F454">
            <v>43692088.49000001</v>
          </cell>
          <cell r="G454">
            <v>10215558.16</v>
          </cell>
        </row>
        <row r="455">
          <cell r="A455">
            <v>140425</v>
          </cell>
          <cell r="B455" t="str">
            <v>De más de 360 días</v>
          </cell>
          <cell r="C455">
            <v>1008802311.89</v>
          </cell>
          <cell r="D455">
            <v>340007039.19999999</v>
          </cell>
          <cell r="E455">
            <v>164785784.72999999</v>
          </cell>
          <cell r="F455">
            <v>80733095.950000003</v>
          </cell>
          <cell r="G455">
            <v>15841738.119999994</v>
          </cell>
        </row>
        <row r="456">
          <cell r="A456">
            <v>140505</v>
          </cell>
          <cell r="B456" t="str">
            <v>De 1 a 30 días</v>
          </cell>
          <cell r="C456">
            <v>49896.459999999992</v>
          </cell>
          <cell r="D456">
            <v>2894.6</v>
          </cell>
          <cell r="E456">
            <v>0</v>
          </cell>
          <cell r="F456">
            <v>12577.47</v>
          </cell>
          <cell r="G456">
            <v>17825.03</v>
          </cell>
        </row>
        <row r="457">
          <cell r="A457">
            <v>140510</v>
          </cell>
          <cell r="B457" t="str">
            <v>De 31 a 90 días</v>
          </cell>
          <cell r="C457">
            <v>112973.39000000001</v>
          </cell>
          <cell r="D457">
            <v>157899.88</v>
          </cell>
          <cell r="E457">
            <v>0</v>
          </cell>
          <cell r="F457">
            <v>142937</v>
          </cell>
          <cell r="G457">
            <v>35147.67</v>
          </cell>
        </row>
        <row r="458">
          <cell r="A458">
            <v>140515</v>
          </cell>
          <cell r="B458" t="str">
            <v>De 91 a 180 días</v>
          </cell>
          <cell r="C458">
            <v>169866.79</v>
          </cell>
          <cell r="D458">
            <v>12394.39</v>
          </cell>
          <cell r="E458">
            <v>3189.6</v>
          </cell>
          <cell r="F458">
            <v>117664.41</v>
          </cell>
          <cell r="G458">
            <v>49832.850000000006</v>
          </cell>
        </row>
        <row r="459">
          <cell r="A459">
            <v>140520</v>
          </cell>
          <cell r="B459" t="str">
            <v>De 181 a 360 días</v>
          </cell>
          <cell r="C459">
            <v>350395.11</v>
          </cell>
          <cell r="D459">
            <v>344847.56</v>
          </cell>
          <cell r="E459">
            <v>6379.2</v>
          </cell>
          <cell r="F459">
            <v>47596.899999999994</v>
          </cell>
          <cell r="G459">
            <v>102256.72</v>
          </cell>
        </row>
        <row r="460">
          <cell r="A460">
            <v>140525</v>
          </cell>
          <cell r="B460" t="str">
            <v>De más de 360 días</v>
          </cell>
          <cell r="C460">
            <v>3299484.58</v>
          </cell>
          <cell r="D460">
            <v>359253.05</v>
          </cell>
          <cell r="E460">
            <v>38275.480000000003</v>
          </cell>
          <cell r="F460">
            <v>93027.37</v>
          </cell>
          <cell r="G460">
            <v>306701.09999999998</v>
          </cell>
        </row>
        <row r="461">
          <cell r="A461">
            <v>140605</v>
          </cell>
          <cell r="B461" t="str">
            <v>De 1 a 30 días</v>
          </cell>
          <cell r="C461">
            <v>23383.41</v>
          </cell>
          <cell r="D461">
            <v>5050.72</v>
          </cell>
          <cell r="E461">
            <v>0</v>
          </cell>
          <cell r="F461">
            <v>0</v>
          </cell>
          <cell r="G461">
            <v>498.59</v>
          </cell>
        </row>
        <row r="462">
          <cell r="A462">
            <v>140610</v>
          </cell>
          <cell r="B462" t="str">
            <v>De 31 a 90 días</v>
          </cell>
          <cell r="C462">
            <v>49041.270000000004</v>
          </cell>
          <cell r="D462">
            <v>9305.74</v>
          </cell>
          <cell r="E462">
            <v>0</v>
          </cell>
          <cell r="F462">
            <v>0</v>
          </cell>
          <cell r="G462">
            <v>6750.26</v>
          </cell>
        </row>
        <row r="463">
          <cell r="A463">
            <v>140615</v>
          </cell>
          <cell r="B463" t="str">
            <v>De 91 a 180 días</v>
          </cell>
          <cell r="C463">
            <v>69316.67</v>
          </cell>
          <cell r="D463">
            <v>4949.22</v>
          </cell>
          <cell r="E463">
            <v>0</v>
          </cell>
          <cell r="F463">
            <v>0</v>
          </cell>
          <cell r="G463">
            <v>19124.91</v>
          </cell>
        </row>
        <row r="464">
          <cell r="A464">
            <v>140620</v>
          </cell>
          <cell r="B464" t="str">
            <v>De 181 a 360 días</v>
          </cell>
          <cell r="C464">
            <v>144654.09</v>
          </cell>
          <cell r="D464">
            <v>10343.469999999999</v>
          </cell>
          <cell r="E464">
            <v>0</v>
          </cell>
          <cell r="F464">
            <v>0</v>
          </cell>
          <cell r="G464">
            <v>72441.05</v>
          </cell>
        </row>
        <row r="465">
          <cell r="A465">
            <v>140625</v>
          </cell>
          <cell r="B465" t="str">
            <v>De más de 360 días</v>
          </cell>
          <cell r="C465">
            <v>923791.47</v>
          </cell>
          <cell r="D465">
            <v>58083.6</v>
          </cell>
          <cell r="E465">
            <v>0</v>
          </cell>
          <cell r="F465">
            <v>0</v>
          </cell>
          <cell r="G465">
            <v>239092.27</v>
          </cell>
        </row>
        <row r="466">
          <cell r="A466">
            <v>140705</v>
          </cell>
          <cell r="B466" t="str">
            <v>De 1 a 30 días</v>
          </cell>
          <cell r="C466">
            <v>6340129.8300000001</v>
          </cell>
          <cell r="D466">
            <v>917774.08000000019</v>
          </cell>
          <cell r="E466">
            <v>617324.85999999987</v>
          </cell>
          <cell r="F466">
            <v>625526.25000000023</v>
          </cell>
          <cell r="G466">
            <v>481409.8</v>
          </cell>
        </row>
        <row r="467">
          <cell r="A467">
            <v>140710</v>
          </cell>
          <cell r="B467" t="str">
            <v>De 31 a 90 días</v>
          </cell>
          <cell r="C467">
            <v>12902229.710000001</v>
          </cell>
          <cell r="D467">
            <v>1986122.7</v>
          </cell>
          <cell r="E467">
            <v>1450761.01</v>
          </cell>
          <cell r="F467">
            <v>285681.30000000005</v>
          </cell>
          <cell r="G467">
            <v>231612.91000000003</v>
          </cell>
        </row>
        <row r="468">
          <cell r="A468">
            <v>140715</v>
          </cell>
          <cell r="B468" t="str">
            <v>De 91 a 180 días</v>
          </cell>
          <cell r="C468">
            <v>19052901.030000001</v>
          </cell>
          <cell r="D468">
            <v>3029954.92</v>
          </cell>
          <cell r="E468">
            <v>1959829.05</v>
          </cell>
          <cell r="F468">
            <v>293178.71000000002</v>
          </cell>
          <cell r="G468">
            <v>268225.78999999998</v>
          </cell>
        </row>
        <row r="469">
          <cell r="A469">
            <v>140720</v>
          </cell>
          <cell r="B469" t="str">
            <v>De 181 a 360 días</v>
          </cell>
          <cell r="C469">
            <v>39978087.509999998</v>
          </cell>
          <cell r="D469">
            <v>6196651.8200000003</v>
          </cell>
          <cell r="E469">
            <v>4014601.9600000004</v>
          </cell>
          <cell r="F469">
            <v>623892.09999999986</v>
          </cell>
          <cell r="G469">
            <v>495026.99</v>
          </cell>
        </row>
        <row r="470">
          <cell r="A470">
            <v>140725</v>
          </cell>
          <cell r="B470" t="str">
            <v>De más de 360 días</v>
          </cell>
          <cell r="C470">
            <v>231767008.83000001</v>
          </cell>
          <cell r="D470">
            <v>31697301.73</v>
          </cell>
          <cell r="E470">
            <v>18360023.460000001</v>
          </cell>
          <cell r="F470">
            <v>2212982.5600000005</v>
          </cell>
          <cell r="G470">
            <v>2220016.87</v>
          </cell>
        </row>
        <row r="471">
          <cell r="A471">
            <v>140805</v>
          </cell>
          <cell r="B471" t="str">
            <v>De 1 a 30 días</v>
          </cell>
          <cell r="C471">
            <v>0</v>
          </cell>
          <cell r="D471">
            <v>0</v>
          </cell>
          <cell r="E471">
            <v>367.01</v>
          </cell>
          <cell r="F471">
            <v>1375.19</v>
          </cell>
          <cell r="G471">
            <v>347.33</v>
          </cell>
        </row>
        <row r="472">
          <cell r="A472">
            <v>140810</v>
          </cell>
          <cell r="B472" t="str">
            <v>De 31 a 90 días</v>
          </cell>
          <cell r="C472">
            <v>0</v>
          </cell>
          <cell r="D472">
            <v>0</v>
          </cell>
          <cell r="E472">
            <v>2609.3200000000002</v>
          </cell>
          <cell r="F472">
            <v>2312.87</v>
          </cell>
          <cell r="G472">
            <v>354.89</v>
          </cell>
        </row>
        <row r="473">
          <cell r="A473">
            <v>140815</v>
          </cell>
          <cell r="B473" t="str">
            <v>De 91 a 180 días</v>
          </cell>
          <cell r="C473">
            <v>0</v>
          </cell>
          <cell r="D473">
            <v>0</v>
          </cell>
          <cell r="E473">
            <v>3913.98</v>
          </cell>
          <cell r="F473">
            <v>3279.3500000000004</v>
          </cell>
          <cell r="G473">
            <v>661.36</v>
          </cell>
        </row>
        <row r="474">
          <cell r="A474">
            <v>140820</v>
          </cell>
          <cell r="B474" t="str">
            <v>De 181 a 360 días</v>
          </cell>
          <cell r="C474">
            <v>0</v>
          </cell>
          <cell r="D474">
            <v>0</v>
          </cell>
          <cell r="E474">
            <v>7827.96</v>
          </cell>
          <cell r="F474">
            <v>6153.52</v>
          </cell>
          <cell r="G474">
            <v>1356.08</v>
          </cell>
        </row>
        <row r="475">
          <cell r="A475">
            <v>140825</v>
          </cell>
          <cell r="B475" t="str">
            <v>De más de 360 días</v>
          </cell>
          <cell r="C475">
            <v>0</v>
          </cell>
          <cell r="D475">
            <v>0</v>
          </cell>
          <cell r="E475">
            <v>123128.08</v>
          </cell>
          <cell r="F475">
            <v>11561.61</v>
          </cell>
          <cell r="G475">
            <v>94940.58</v>
          </cell>
        </row>
        <row r="476">
          <cell r="A476">
            <v>140905</v>
          </cell>
          <cell r="B476" t="str">
            <v>De 1 a 30 días</v>
          </cell>
          <cell r="C476">
            <v>335735.64</v>
          </cell>
          <cell r="D476">
            <v>5925</v>
          </cell>
          <cell r="E476">
            <v>300.06</v>
          </cell>
          <cell r="F476">
            <v>0</v>
          </cell>
          <cell r="G476">
            <v>0</v>
          </cell>
        </row>
        <row r="477">
          <cell r="A477">
            <v>140910</v>
          </cell>
          <cell r="B477" t="str">
            <v>De 31 a 90 días</v>
          </cell>
          <cell r="C477">
            <v>739000.83</v>
          </cell>
          <cell r="D477">
            <v>11462.52</v>
          </cell>
          <cell r="E477">
            <v>608.54999999999995</v>
          </cell>
          <cell r="F477">
            <v>0</v>
          </cell>
          <cell r="G477">
            <v>0</v>
          </cell>
        </row>
        <row r="478">
          <cell r="A478">
            <v>140915</v>
          </cell>
          <cell r="B478" t="str">
            <v>De 91 a 180 días</v>
          </cell>
          <cell r="C478">
            <v>1138150.69</v>
          </cell>
          <cell r="D478">
            <v>19980.349999999999</v>
          </cell>
          <cell r="E478">
            <v>934.29</v>
          </cell>
          <cell r="F478">
            <v>0</v>
          </cell>
          <cell r="G478">
            <v>0</v>
          </cell>
        </row>
        <row r="479">
          <cell r="A479">
            <v>140920</v>
          </cell>
          <cell r="B479" t="str">
            <v>De 181 a 360 días</v>
          </cell>
          <cell r="C479">
            <v>1572125.73</v>
          </cell>
          <cell r="D479">
            <v>23909.43</v>
          </cell>
          <cell r="E479">
            <v>1616.21</v>
          </cell>
          <cell r="F479">
            <v>0</v>
          </cell>
          <cell r="G479">
            <v>0</v>
          </cell>
        </row>
        <row r="480">
          <cell r="A480">
            <v>140925</v>
          </cell>
          <cell r="B480" t="str">
            <v>De más de 360 días</v>
          </cell>
          <cell r="C480">
            <v>4301448.91</v>
          </cell>
          <cell r="D480">
            <v>314135.48</v>
          </cell>
          <cell r="E480">
            <v>9309.7000000000007</v>
          </cell>
          <cell r="F480">
            <v>0</v>
          </cell>
          <cell r="G480">
            <v>0</v>
          </cell>
        </row>
        <row r="481">
          <cell r="A481">
            <v>141005</v>
          </cell>
          <cell r="B481" t="str">
            <v>De 1 a 30 días</v>
          </cell>
          <cell r="C481">
            <v>205197.66000000003</v>
          </cell>
          <cell r="D481">
            <v>23603.11</v>
          </cell>
          <cell r="E481">
            <v>30827.99</v>
          </cell>
          <cell r="F481">
            <v>2666.81</v>
          </cell>
          <cell r="G481">
            <v>13127.34</v>
          </cell>
        </row>
        <row r="482">
          <cell r="A482">
            <v>141010</v>
          </cell>
          <cell r="B482" t="str">
            <v>De 31 a 90 días</v>
          </cell>
          <cell r="C482">
            <v>349757.74</v>
          </cell>
          <cell r="D482">
            <v>34806.67</v>
          </cell>
          <cell r="E482">
            <v>68687.16</v>
          </cell>
          <cell r="F482">
            <v>21650.87</v>
          </cell>
          <cell r="G482">
            <v>2027.47</v>
          </cell>
        </row>
        <row r="483">
          <cell r="A483">
            <v>141015</v>
          </cell>
          <cell r="B483" t="str">
            <v>De 91 a 180 días</v>
          </cell>
          <cell r="C483">
            <v>511408.1</v>
          </cell>
          <cell r="D483">
            <v>46682.57</v>
          </cell>
          <cell r="E483">
            <v>87427.459999999992</v>
          </cell>
          <cell r="F483">
            <v>28877.68</v>
          </cell>
          <cell r="G483">
            <v>2074.77</v>
          </cell>
        </row>
        <row r="484">
          <cell r="A484">
            <v>141020</v>
          </cell>
          <cell r="B484" t="str">
            <v>De 181 a 360 días</v>
          </cell>
          <cell r="C484">
            <v>1079734.1100000001</v>
          </cell>
          <cell r="D484">
            <v>100592.64</v>
          </cell>
          <cell r="E484">
            <v>177830.56000000003</v>
          </cell>
          <cell r="F484">
            <v>47585.130000000005</v>
          </cell>
          <cell r="G484">
            <v>4814.8099999999995</v>
          </cell>
        </row>
        <row r="485">
          <cell r="A485">
            <v>141025</v>
          </cell>
          <cell r="B485" t="str">
            <v>De más de 360 días</v>
          </cell>
          <cell r="C485">
            <v>10614006.35</v>
          </cell>
          <cell r="D485">
            <v>615572.42000000004</v>
          </cell>
          <cell r="E485">
            <v>733778.56</v>
          </cell>
          <cell r="F485">
            <v>230024.22</v>
          </cell>
          <cell r="G485">
            <v>17322.690000000002</v>
          </cell>
        </row>
        <row r="486">
          <cell r="A486">
            <v>141105</v>
          </cell>
          <cell r="B486" t="str">
            <v>De 1 a 30 días</v>
          </cell>
          <cell r="C486">
            <v>39001.4</v>
          </cell>
          <cell r="D486">
            <v>6778.51</v>
          </cell>
          <cell r="E486">
            <v>3929.29</v>
          </cell>
          <cell r="F486">
            <v>0</v>
          </cell>
          <cell r="G486">
            <v>0</v>
          </cell>
        </row>
        <row r="487">
          <cell r="A487">
            <v>141110</v>
          </cell>
          <cell r="B487" t="str">
            <v>De 31 a 90 días</v>
          </cell>
          <cell r="C487">
            <v>63976.72</v>
          </cell>
          <cell r="D487">
            <v>9007.61</v>
          </cell>
          <cell r="E487">
            <v>6319.6399999999994</v>
          </cell>
          <cell r="F487">
            <v>0</v>
          </cell>
          <cell r="G487">
            <v>0</v>
          </cell>
        </row>
        <row r="488">
          <cell r="A488">
            <v>141115</v>
          </cell>
          <cell r="B488" t="str">
            <v>De 91 a 180 días</v>
          </cell>
          <cell r="C488">
            <v>93947.07</v>
          </cell>
          <cell r="D488">
            <v>12843.88</v>
          </cell>
          <cell r="E488">
            <v>8917.91</v>
          </cell>
          <cell r="F488">
            <v>0</v>
          </cell>
          <cell r="G488">
            <v>0</v>
          </cell>
        </row>
        <row r="489">
          <cell r="A489">
            <v>141120</v>
          </cell>
          <cell r="B489" t="str">
            <v>De 181 a 360 días</v>
          </cell>
          <cell r="C489">
            <v>198997.21</v>
          </cell>
          <cell r="D489">
            <v>27600.41</v>
          </cell>
          <cell r="E489">
            <v>17792.82</v>
          </cell>
          <cell r="F489">
            <v>0</v>
          </cell>
          <cell r="G489">
            <v>0</v>
          </cell>
        </row>
        <row r="490">
          <cell r="A490">
            <v>141125</v>
          </cell>
          <cell r="B490" t="str">
            <v>De más de 360 días</v>
          </cell>
          <cell r="C490">
            <v>2905215.56</v>
          </cell>
          <cell r="D490">
            <v>225844.02000000002</v>
          </cell>
          <cell r="E490">
            <v>96611.01999999999</v>
          </cell>
          <cell r="F490">
            <v>0</v>
          </cell>
          <cell r="G490">
            <v>0</v>
          </cell>
        </row>
        <row r="491">
          <cell r="A491">
            <v>141205</v>
          </cell>
          <cell r="B491" t="str">
            <v>De 1 a 30 días</v>
          </cell>
          <cell r="C491">
            <v>181889.24999999997</v>
          </cell>
          <cell r="D491">
            <v>26415.000000000004</v>
          </cell>
          <cell r="E491">
            <v>29443.05</v>
          </cell>
          <cell r="F491">
            <v>10725.07</v>
          </cell>
          <cell r="G491">
            <v>323.64</v>
          </cell>
        </row>
        <row r="492">
          <cell r="A492">
            <v>141210</v>
          </cell>
          <cell r="B492" t="str">
            <v>De 31 a 90 días</v>
          </cell>
          <cell r="C492">
            <v>295483.47000000003</v>
          </cell>
          <cell r="D492">
            <v>48817.02</v>
          </cell>
          <cell r="E492">
            <v>46697.25</v>
          </cell>
          <cell r="F492">
            <v>19996.349999999999</v>
          </cell>
          <cell r="G492">
            <v>953.16000000000008</v>
          </cell>
        </row>
        <row r="493">
          <cell r="A493">
            <v>141215</v>
          </cell>
          <cell r="B493" t="str">
            <v>De 91 a 180 días</v>
          </cell>
          <cell r="C493">
            <v>449424.88</v>
          </cell>
          <cell r="D493">
            <v>80265.8</v>
          </cell>
          <cell r="E493">
            <v>61296.310000000005</v>
          </cell>
          <cell r="F493">
            <v>27753.130000000005</v>
          </cell>
          <cell r="G493">
            <v>1810.54</v>
          </cell>
        </row>
        <row r="494">
          <cell r="A494">
            <v>141220</v>
          </cell>
          <cell r="B494" t="str">
            <v>De 181 a 360 días</v>
          </cell>
          <cell r="C494">
            <v>953531.11</v>
          </cell>
          <cell r="D494">
            <v>152617.02000000002</v>
          </cell>
          <cell r="E494">
            <v>121117.67</v>
          </cell>
          <cell r="F494">
            <v>45153.45</v>
          </cell>
          <cell r="G494">
            <v>2587</v>
          </cell>
        </row>
        <row r="495">
          <cell r="A495">
            <v>141225</v>
          </cell>
          <cell r="B495" t="str">
            <v>De más de 360 días</v>
          </cell>
          <cell r="C495">
            <v>6731985.3499999996</v>
          </cell>
          <cell r="D495">
            <v>449140.77999999997</v>
          </cell>
          <cell r="E495">
            <v>462600.39</v>
          </cell>
          <cell r="F495">
            <v>126900.90999999999</v>
          </cell>
          <cell r="G495">
            <v>6407.87</v>
          </cell>
        </row>
        <row r="496">
          <cell r="A496">
            <v>141305</v>
          </cell>
          <cell r="B496" t="str">
            <v>De 1 a 30 días</v>
          </cell>
          <cell r="C496">
            <v>0</v>
          </cell>
          <cell r="D496">
            <v>0</v>
          </cell>
          <cell r="E496">
            <v>0</v>
          </cell>
          <cell r="F496">
            <v>0</v>
          </cell>
          <cell r="G496">
            <v>0</v>
          </cell>
        </row>
        <row r="497">
          <cell r="A497">
            <v>141310</v>
          </cell>
          <cell r="B497" t="str">
            <v>De 31 a 90 días</v>
          </cell>
          <cell r="C497">
            <v>0</v>
          </cell>
          <cell r="D497">
            <v>0</v>
          </cell>
          <cell r="E497">
            <v>0</v>
          </cell>
          <cell r="F497">
            <v>0</v>
          </cell>
          <cell r="G497">
            <v>0</v>
          </cell>
        </row>
        <row r="498">
          <cell r="A498">
            <v>141315</v>
          </cell>
          <cell r="B498" t="str">
            <v>De 91 a 180 días</v>
          </cell>
          <cell r="C498">
            <v>0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</row>
        <row r="499">
          <cell r="A499">
            <v>141320</v>
          </cell>
          <cell r="B499" t="str">
            <v>De 181 a 360 días</v>
          </cell>
          <cell r="C499">
            <v>0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</row>
        <row r="500">
          <cell r="A500">
            <v>141325</v>
          </cell>
          <cell r="B500" t="str">
            <v>De más de 360 días</v>
          </cell>
          <cell r="C500">
            <v>0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</row>
        <row r="501">
          <cell r="A501">
            <v>141405</v>
          </cell>
          <cell r="B501" t="str">
            <v>De 1 a 30 días</v>
          </cell>
          <cell r="C501">
            <v>0</v>
          </cell>
          <cell r="D501">
            <v>0</v>
          </cell>
          <cell r="E501">
            <v>0</v>
          </cell>
          <cell r="F501">
            <v>0</v>
          </cell>
          <cell r="G501">
            <v>1519.9099999999999</v>
          </cell>
        </row>
        <row r="502">
          <cell r="A502">
            <v>141410</v>
          </cell>
          <cell r="B502" t="str">
            <v>De 31 a 90 días</v>
          </cell>
          <cell r="C502">
            <v>0</v>
          </cell>
          <cell r="D502">
            <v>0</v>
          </cell>
          <cell r="E502">
            <v>0</v>
          </cell>
          <cell r="F502">
            <v>0</v>
          </cell>
          <cell r="G502">
            <v>1435.32</v>
          </cell>
        </row>
        <row r="503">
          <cell r="A503">
            <v>141415</v>
          </cell>
          <cell r="B503" t="str">
            <v>De 91 a 180 días</v>
          </cell>
          <cell r="C503">
            <v>0</v>
          </cell>
          <cell r="D503">
            <v>0</v>
          </cell>
          <cell r="E503">
            <v>0</v>
          </cell>
          <cell r="F503">
            <v>0</v>
          </cell>
          <cell r="G503">
            <v>1793.88</v>
          </cell>
        </row>
        <row r="504">
          <cell r="A504">
            <v>141420</v>
          </cell>
          <cell r="B504" t="str">
            <v>De 181 a 360 días</v>
          </cell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>
            <v>3414.23</v>
          </cell>
        </row>
        <row r="505">
          <cell r="A505">
            <v>141425</v>
          </cell>
          <cell r="B505" t="str">
            <v>De más de 360 días</v>
          </cell>
          <cell r="C505">
            <v>0</v>
          </cell>
          <cell r="D505">
            <v>0</v>
          </cell>
          <cell r="E505">
            <v>0</v>
          </cell>
          <cell r="F505">
            <v>0</v>
          </cell>
          <cell r="G505">
            <v>6122.08</v>
          </cell>
        </row>
        <row r="506">
          <cell r="A506">
            <v>141505</v>
          </cell>
          <cell r="B506" t="str">
            <v>De 1 a 30 días</v>
          </cell>
          <cell r="C506">
            <v>2064.58</v>
          </cell>
          <cell r="D506">
            <v>161.5</v>
          </cell>
          <cell r="E506">
            <v>914.29</v>
          </cell>
          <cell r="F506">
            <v>185.8</v>
          </cell>
          <cell r="G506">
            <v>0</v>
          </cell>
        </row>
        <row r="507">
          <cell r="A507">
            <v>141510</v>
          </cell>
          <cell r="B507" t="str">
            <v>De 31 a 90 días</v>
          </cell>
          <cell r="C507">
            <v>3520.6200000000003</v>
          </cell>
          <cell r="D507">
            <v>499.68</v>
          </cell>
          <cell r="E507">
            <v>1065.52</v>
          </cell>
          <cell r="F507">
            <v>665.37</v>
          </cell>
          <cell r="G507">
            <v>0</v>
          </cell>
        </row>
        <row r="508">
          <cell r="A508">
            <v>141515</v>
          </cell>
          <cell r="B508" t="str">
            <v>De 91 a 180 días</v>
          </cell>
          <cell r="C508">
            <v>5498.83</v>
          </cell>
          <cell r="D508">
            <v>751.33</v>
          </cell>
          <cell r="E508">
            <v>1652.94</v>
          </cell>
          <cell r="F508">
            <v>420.61</v>
          </cell>
          <cell r="G508">
            <v>0</v>
          </cell>
        </row>
        <row r="509">
          <cell r="A509">
            <v>141520</v>
          </cell>
          <cell r="B509" t="str">
            <v>De 181 a 360 días</v>
          </cell>
          <cell r="C509">
            <v>11595.31</v>
          </cell>
          <cell r="D509">
            <v>1600.51</v>
          </cell>
          <cell r="E509">
            <v>3503.67</v>
          </cell>
          <cell r="F509">
            <v>900.33</v>
          </cell>
          <cell r="G509">
            <v>0</v>
          </cell>
        </row>
        <row r="510">
          <cell r="A510">
            <v>141525</v>
          </cell>
          <cell r="B510" t="str">
            <v>De más de 360 días</v>
          </cell>
          <cell r="C510">
            <v>47680.83</v>
          </cell>
          <cell r="D510">
            <v>12752.18</v>
          </cell>
          <cell r="E510">
            <v>25653.25</v>
          </cell>
          <cell r="F510">
            <v>2887.13</v>
          </cell>
          <cell r="G510">
            <v>0</v>
          </cell>
        </row>
        <row r="511">
          <cell r="A511">
            <v>141605</v>
          </cell>
          <cell r="B511" t="str">
            <v>De 1 a 30 días</v>
          </cell>
          <cell r="C511">
            <v>0</v>
          </cell>
          <cell r="D511">
            <v>0</v>
          </cell>
          <cell r="E511">
            <v>0</v>
          </cell>
          <cell r="F511">
            <v>0</v>
          </cell>
          <cell r="G511">
            <v>138.80000000000001</v>
          </cell>
        </row>
        <row r="512">
          <cell r="A512">
            <v>141610</v>
          </cell>
          <cell r="B512" t="str">
            <v>De 31 a 90 días</v>
          </cell>
          <cell r="C512">
            <v>0</v>
          </cell>
          <cell r="D512">
            <v>0</v>
          </cell>
          <cell r="E512">
            <v>0</v>
          </cell>
          <cell r="F512">
            <v>0</v>
          </cell>
          <cell r="G512">
            <v>0</v>
          </cell>
        </row>
        <row r="513">
          <cell r="A513">
            <v>141615</v>
          </cell>
          <cell r="B513" t="str">
            <v>De 91 a 180 días</v>
          </cell>
          <cell r="C513">
            <v>0</v>
          </cell>
          <cell r="D513">
            <v>0</v>
          </cell>
          <cell r="E513">
            <v>0</v>
          </cell>
          <cell r="F513">
            <v>0</v>
          </cell>
          <cell r="G513">
            <v>0</v>
          </cell>
        </row>
        <row r="514">
          <cell r="A514">
            <v>141620</v>
          </cell>
          <cell r="B514" t="str">
            <v>De 181 a 360 días</v>
          </cell>
          <cell r="C514">
            <v>0</v>
          </cell>
          <cell r="D514">
            <v>0</v>
          </cell>
          <cell r="E514">
            <v>0</v>
          </cell>
          <cell r="F514">
            <v>0</v>
          </cell>
          <cell r="G514">
            <v>0</v>
          </cell>
        </row>
        <row r="515">
          <cell r="A515">
            <v>141625</v>
          </cell>
          <cell r="B515" t="str">
            <v>De más de 360 días</v>
          </cell>
          <cell r="C515">
            <v>0</v>
          </cell>
          <cell r="D515">
            <v>0</v>
          </cell>
          <cell r="E515">
            <v>0</v>
          </cell>
          <cell r="F515">
            <v>0</v>
          </cell>
          <cell r="G515">
            <v>0</v>
          </cell>
        </row>
        <row r="516">
          <cell r="A516">
            <v>141705</v>
          </cell>
          <cell r="B516" t="str">
            <v>De 1 a 30 días</v>
          </cell>
          <cell r="C516">
            <v>562059.18000000005</v>
          </cell>
          <cell r="D516">
            <v>32745.09</v>
          </cell>
          <cell r="E516">
            <v>0</v>
          </cell>
          <cell r="F516">
            <v>0</v>
          </cell>
          <cell r="G516">
            <v>0</v>
          </cell>
        </row>
        <row r="517">
          <cell r="A517">
            <v>141710</v>
          </cell>
          <cell r="B517" t="str">
            <v>De 31 a 90 días</v>
          </cell>
          <cell r="C517">
            <v>145283.07</v>
          </cell>
          <cell r="D517">
            <v>51170.31</v>
          </cell>
          <cell r="E517">
            <v>0</v>
          </cell>
          <cell r="F517">
            <v>0</v>
          </cell>
          <cell r="G517">
            <v>0</v>
          </cell>
        </row>
        <row r="518">
          <cell r="A518">
            <v>141715</v>
          </cell>
          <cell r="B518" t="str">
            <v>De 91 a 180 días</v>
          </cell>
          <cell r="C518">
            <v>206635.72000000003</v>
          </cell>
          <cell r="D518">
            <v>75487.600000000006</v>
          </cell>
          <cell r="E518">
            <v>0</v>
          </cell>
          <cell r="F518">
            <v>0</v>
          </cell>
          <cell r="G518">
            <v>0</v>
          </cell>
        </row>
        <row r="519">
          <cell r="A519">
            <v>141720</v>
          </cell>
          <cell r="B519" t="str">
            <v>De 181 a 360 días</v>
          </cell>
          <cell r="C519">
            <v>313116.14</v>
          </cell>
          <cell r="D519">
            <v>177594.43</v>
          </cell>
          <cell r="E519">
            <v>0</v>
          </cell>
          <cell r="F519">
            <v>0</v>
          </cell>
          <cell r="G519">
            <v>0</v>
          </cell>
        </row>
        <row r="520">
          <cell r="A520">
            <v>141725</v>
          </cell>
          <cell r="B520" t="str">
            <v>De más de 360 días</v>
          </cell>
          <cell r="C520">
            <v>1542073.5399999998</v>
          </cell>
          <cell r="D520">
            <v>2035940.67</v>
          </cell>
          <cell r="E520">
            <v>0</v>
          </cell>
          <cell r="F520">
            <v>0</v>
          </cell>
          <cell r="G520">
            <v>0</v>
          </cell>
        </row>
        <row r="521">
          <cell r="A521">
            <v>141805</v>
          </cell>
          <cell r="B521" t="str">
            <v>De 1 a 30 días</v>
          </cell>
          <cell r="C521">
            <v>145878.69999999998</v>
          </cell>
          <cell r="D521">
            <v>24532.48</v>
          </cell>
          <cell r="E521">
            <v>46234.44</v>
          </cell>
          <cell r="F521">
            <v>15872.19</v>
          </cell>
          <cell r="G521">
            <v>20231.09</v>
          </cell>
        </row>
        <row r="522">
          <cell r="A522">
            <v>141810</v>
          </cell>
          <cell r="B522" t="str">
            <v>De 31 a 90 días</v>
          </cell>
          <cell r="C522">
            <v>251624.28000000003</v>
          </cell>
          <cell r="D522">
            <v>47895.729999999996</v>
          </cell>
          <cell r="E522">
            <v>85025.29</v>
          </cell>
          <cell r="F522">
            <v>38238.39</v>
          </cell>
          <cell r="G522">
            <v>36032.520000000004</v>
          </cell>
        </row>
        <row r="523">
          <cell r="A523">
            <v>141815</v>
          </cell>
          <cell r="B523" t="str">
            <v>De 91 a 180 días</v>
          </cell>
          <cell r="C523">
            <v>353693.56999999995</v>
          </cell>
          <cell r="D523">
            <v>71789.87</v>
          </cell>
          <cell r="E523">
            <v>116682.9</v>
          </cell>
          <cell r="F523">
            <v>39341.43</v>
          </cell>
          <cell r="G523">
            <v>50780.46</v>
          </cell>
        </row>
        <row r="524">
          <cell r="A524">
            <v>141820</v>
          </cell>
          <cell r="B524" t="str">
            <v>De 181 a 360 días</v>
          </cell>
          <cell r="C524">
            <v>732277.58999999985</v>
          </cell>
          <cell r="D524">
            <v>143737.84</v>
          </cell>
          <cell r="E524">
            <v>227305.45</v>
          </cell>
          <cell r="F524">
            <v>77633.8</v>
          </cell>
          <cell r="G524">
            <v>92543.689999999988</v>
          </cell>
        </row>
        <row r="525">
          <cell r="A525">
            <v>141825</v>
          </cell>
          <cell r="B525" t="str">
            <v>De más de 360 días</v>
          </cell>
          <cell r="C525">
            <v>5661772.4500000002</v>
          </cell>
          <cell r="D525">
            <v>845248.19</v>
          </cell>
          <cell r="E525">
            <v>1094102.0899999999</v>
          </cell>
          <cell r="F525">
            <v>183297.80999999997</v>
          </cell>
          <cell r="G525">
            <v>309741.40999999997</v>
          </cell>
        </row>
        <row r="526">
          <cell r="A526">
            <v>141905</v>
          </cell>
          <cell r="B526" t="str">
            <v>De 1 a 30 días</v>
          </cell>
          <cell r="C526">
            <v>7814.1500000000005</v>
          </cell>
          <cell r="D526">
            <v>2247.42</v>
          </cell>
          <cell r="E526">
            <v>969.49</v>
          </cell>
          <cell r="F526">
            <v>271.27999999999997</v>
          </cell>
          <cell r="G526">
            <v>44.58</v>
          </cell>
        </row>
        <row r="527">
          <cell r="A527">
            <v>141910</v>
          </cell>
          <cell r="B527" t="str">
            <v>De 31 a 90 días</v>
          </cell>
          <cell r="C527">
            <v>11499.249999999998</v>
          </cell>
          <cell r="D527">
            <v>4150.82</v>
          </cell>
          <cell r="E527">
            <v>1899.23</v>
          </cell>
          <cell r="F527">
            <v>568.03</v>
          </cell>
          <cell r="G527">
            <v>90.3</v>
          </cell>
        </row>
        <row r="528">
          <cell r="A528">
            <v>141915</v>
          </cell>
          <cell r="B528" t="str">
            <v>De 91 a 180 días</v>
          </cell>
          <cell r="C528">
            <v>16136.33</v>
          </cell>
          <cell r="D528">
            <v>4615.42</v>
          </cell>
          <cell r="E528">
            <v>2684.2799999999997</v>
          </cell>
          <cell r="F528">
            <v>850.33</v>
          </cell>
          <cell r="G528">
            <v>138.34</v>
          </cell>
        </row>
        <row r="529">
          <cell r="A529">
            <v>141920</v>
          </cell>
          <cell r="B529" t="str">
            <v>De 181 a 360 días</v>
          </cell>
          <cell r="C529">
            <v>33498.65</v>
          </cell>
          <cell r="D529">
            <v>11370.56</v>
          </cell>
          <cell r="E529">
            <v>5196.6200000000008</v>
          </cell>
          <cell r="F529">
            <v>1471.2</v>
          </cell>
          <cell r="G529">
            <v>238.48</v>
          </cell>
        </row>
        <row r="530">
          <cell r="A530">
            <v>141925</v>
          </cell>
          <cell r="B530" t="str">
            <v>De más de 360 días</v>
          </cell>
          <cell r="C530">
            <v>628227.01</v>
          </cell>
          <cell r="D530">
            <v>257851.08</v>
          </cell>
          <cell r="E530">
            <v>13035.72</v>
          </cell>
          <cell r="F530">
            <v>17624.16</v>
          </cell>
          <cell r="G530">
            <v>455.41</v>
          </cell>
        </row>
        <row r="531">
          <cell r="A531">
            <v>142005</v>
          </cell>
          <cell r="B531" t="str">
            <v>De 1 a 30 días</v>
          </cell>
          <cell r="C531">
            <v>140155.51</v>
          </cell>
          <cell r="D531">
            <v>35924.520000000004</v>
          </cell>
          <cell r="E531">
            <v>70773.209999999992</v>
          </cell>
          <cell r="F531">
            <v>24068.07</v>
          </cell>
          <cell r="G531">
            <v>16923.03</v>
          </cell>
        </row>
        <row r="532">
          <cell r="A532">
            <v>142010</v>
          </cell>
          <cell r="B532" t="str">
            <v>De 31 a 90 días</v>
          </cell>
          <cell r="C532">
            <v>230242.75999999998</v>
          </cell>
          <cell r="D532">
            <v>61337.42</v>
          </cell>
          <cell r="E532">
            <v>85665.24000000002</v>
          </cell>
          <cell r="F532">
            <v>47061.729999999996</v>
          </cell>
          <cell r="G532">
            <v>8317.69</v>
          </cell>
        </row>
        <row r="533">
          <cell r="A533">
            <v>142015</v>
          </cell>
          <cell r="B533" t="str">
            <v>De 91 a 180 días</v>
          </cell>
          <cell r="C533">
            <v>325211.63</v>
          </cell>
          <cell r="D533">
            <v>86996.75</v>
          </cell>
          <cell r="E533">
            <v>104826.84000000001</v>
          </cell>
          <cell r="F533">
            <v>56770.42</v>
          </cell>
          <cell r="G533">
            <v>5282.66</v>
          </cell>
        </row>
        <row r="534">
          <cell r="A534">
            <v>142020</v>
          </cell>
          <cell r="B534" t="str">
            <v>De 181 a 360 días</v>
          </cell>
          <cell r="C534">
            <v>668277.6</v>
          </cell>
          <cell r="D534">
            <v>164394.15</v>
          </cell>
          <cell r="E534">
            <v>203030.54000000004</v>
          </cell>
          <cell r="F534">
            <v>97139.29</v>
          </cell>
          <cell r="G534">
            <v>9310.4699999999993</v>
          </cell>
        </row>
        <row r="535">
          <cell r="A535">
            <v>142025</v>
          </cell>
          <cell r="B535" t="str">
            <v>De más de 360 días</v>
          </cell>
          <cell r="C535">
            <v>3747174.02</v>
          </cell>
          <cell r="D535">
            <v>826226.46000000008</v>
          </cell>
          <cell r="E535">
            <v>818093.77</v>
          </cell>
          <cell r="F535">
            <v>325591.46999999997</v>
          </cell>
          <cell r="G535">
            <v>38536.060000000005</v>
          </cell>
        </row>
        <row r="536">
          <cell r="A536">
            <v>142105</v>
          </cell>
          <cell r="B536" t="str">
            <v>De 1 a 30 días</v>
          </cell>
          <cell r="C536">
            <v>0</v>
          </cell>
          <cell r="D536">
            <v>0</v>
          </cell>
          <cell r="E536">
            <v>0</v>
          </cell>
          <cell r="F536">
            <v>0</v>
          </cell>
          <cell r="G536">
            <v>0</v>
          </cell>
        </row>
        <row r="537">
          <cell r="A537">
            <v>142110</v>
          </cell>
          <cell r="B537" t="str">
            <v>De 31 a 90 días</v>
          </cell>
          <cell r="C537">
            <v>0</v>
          </cell>
          <cell r="D537">
            <v>0</v>
          </cell>
          <cell r="E537">
            <v>0</v>
          </cell>
          <cell r="F537">
            <v>0</v>
          </cell>
          <cell r="G537">
            <v>0</v>
          </cell>
        </row>
        <row r="538">
          <cell r="A538">
            <v>142115</v>
          </cell>
          <cell r="B538" t="str">
            <v>De 91 a 180 días</v>
          </cell>
          <cell r="C538">
            <v>0</v>
          </cell>
          <cell r="D538">
            <v>0</v>
          </cell>
          <cell r="E538">
            <v>0</v>
          </cell>
          <cell r="F538">
            <v>0</v>
          </cell>
          <cell r="G538">
            <v>0</v>
          </cell>
        </row>
        <row r="539">
          <cell r="A539">
            <v>142120</v>
          </cell>
          <cell r="B539" t="str">
            <v>De 181 a 360 días</v>
          </cell>
          <cell r="C539">
            <v>0</v>
          </cell>
          <cell r="D539">
            <v>0</v>
          </cell>
          <cell r="E539">
            <v>0</v>
          </cell>
          <cell r="F539">
            <v>0</v>
          </cell>
          <cell r="G539">
            <v>0</v>
          </cell>
        </row>
        <row r="540">
          <cell r="A540">
            <v>142125</v>
          </cell>
          <cell r="B540" t="str">
            <v>De más de 360 días</v>
          </cell>
          <cell r="C540">
            <v>0</v>
          </cell>
          <cell r="D540">
            <v>0</v>
          </cell>
          <cell r="E540">
            <v>0</v>
          </cell>
          <cell r="F540">
            <v>0</v>
          </cell>
          <cell r="G540">
            <v>0</v>
          </cell>
        </row>
        <row r="541">
          <cell r="A541">
            <v>142205</v>
          </cell>
          <cell r="B541" t="str">
            <v>De 1 a 30 días</v>
          </cell>
          <cell r="C541">
            <v>161.76</v>
          </cell>
          <cell r="D541">
            <v>0</v>
          </cell>
          <cell r="E541">
            <v>0</v>
          </cell>
          <cell r="F541">
            <v>0</v>
          </cell>
          <cell r="G541">
            <v>0</v>
          </cell>
        </row>
        <row r="542">
          <cell r="A542">
            <v>142210</v>
          </cell>
          <cell r="B542" t="str">
            <v>De 31 a 90 días</v>
          </cell>
          <cell r="C542">
            <v>791.72</v>
          </cell>
          <cell r="D542">
            <v>0</v>
          </cell>
          <cell r="E542">
            <v>0</v>
          </cell>
          <cell r="F542">
            <v>0</v>
          </cell>
          <cell r="G542">
            <v>358.29</v>
          </cell>
        </row>
        <row r="543">
          <cell r="A543">
            <v>142215</v>
          </cell>
          <cell r="B543" t="str">
            <v>De 91 a 180 días</v>
          </cell>
          <cell r="C543">
            <v>1221.0899999999999</v>
          </cell>
          <cell r="D543">
            <v>0</v>
          </cell>
          <cell r="E543">
            <v>0</v>
          </cell>
          <cell r="F543">
            <v>0</v>
          </cell>
          <cell r="G543">
            <v>594.44000000000005</v>
          </cell>
        </row>
        <row r="544">
          <cell r="A544">
            <v>142220</v>
          </cell>
          <cell r="B544" t="str">
            <v>De 181 a 360 días</v>
          </cell>
          <cell r="C544">
            <v>2544.25</v>
          </cell>
          <cell r="D544">
            <v>0</v>
          </cell>
          <cell r="E544">
            <v>0</v>
          </cell>
          <cell r="F544">
            <v>0</v>
          </cell>
          <cell r="G544">
            <v>225.11</v>
          </cell>
        </row>
        <row r="545">
          <cell r="A545">
            <v>142225</v>
          </cell>
          <cell r="B545" t="str">
            <v>De más de 360 días</v>
          </cell>
          <cell r="C545">
            <v>26264.94</v>
          </cell>
          <cell r="D545">
            <v>0</v>
          </cell>
          <cell r="E545">
            <v>0</v>
          </cell>
          <cell r="F545">
            <v>0</v>
          </cell>
          <cell r="G545">
            <v>27531.15</v>
          </cell>
        </row>
        <row r="546">
          <cell r="A546">
            <v>142305</v>
          </cell>
          <cell r="B546" t="str">
            <v>De 1 a 30 días</v>
          </cell>
          <cell r="C546">
            <v>784.63</v>
          </cell>
          <cell r="D546">
            <v>0</v>
          </cell>
          <cell r="E546">
            <v>801.52</v>
          </cell>
          <cell r="F546">
            <v>0</v>
          </cell>
          <cell r="G546">
            <v>0</v>
          </cell>
        </row>
        <row r="547">
          <cell r="A547">
            <v>142310</v>
          </cell>
          <cell r="B547" t="str">
            <v>De 31 a 90 días</v>
          </cell>
          <cell r="C547">
            <v>1669.46</v>
          </cell>
          <cell r="D547">
            <v>0</v>
          </cell>
          <cell r="E547">
            <v>1931.47</v>
          </cell>
          <cell r="F547">
            <v>266.85000000000002</v>
          </cell>
          <cell r="G547">
            <v>0</v>
          </cell>
        </row>
        <row r="548">
          <cell r="A548">
            <v>142315</v>
          </cell>
          <cell r="B548" t="str">
            <v>De 91 a 180 días</v>
          </cell>
          <cell r="C548">
            <v>2750.31</v>
          </cell>
          <cell r="D548">
            <v>0</v>
          </cell>
          <cell r="E548">
            <v>2473.83</v>
          </cell>
          <cell r="F548">
            <v>413.03</v>
          </cell>
          <cell r="G548">
            <v>0</v>
          </cell>
        </row>
        <row r="549">
          <cell r="A549">
            <v>142320</v>
          </cell>
          <cell r="B549" t="str">
            <v>De 181 a 360 días</v>
          </cell>
          <cell r="C549">
            <v>5394.12</v>
          </cell>
          <cell r="D549">
            <v>0</v>
          </cell>
          <cell r="E549">
            <v>5944.5300000000007</v>
          </cell>
          <cell r="F549">
            <v>748.86</v>
          </cell>
          <cell r="G549">
            <v>2936.72</v>
          </cell>
        </row>
        <row r="550">
          <cell r="A550">
            <v>142325</v>
          </cell>
          <cell r="B550" t="str">
            <v>De más de 360 días</v>
          </cell>
          <cell r="C550">
            <v>44155.23</v>
          </cell>
          <cell r="D550">
            <v>0</v>
          </cell>
          <cell r="E550">
            <v>31837.14</v>
          </cell>
          <cell r="F550">
            <v>0</v>
          </cell>
          <cell r="G550">
            <v>15980.85</v>
          </cell>
        </row>
        <row r="551">
          <cell r="A551">
            <v>142405</v>
          </cell>
          <cell r="B551" t="str">
            <v>De 1 a 30 días</v>
          </cell>
          <cell r="C551">
            <v>0</v>
          </cell>
          <cell r="D551">
            <v>0</v>
          </cell>
          <cell r="E551">
            <v>0</v>
          </cell>
          <cell r="F551">
            <v>0</v>
          </cell>
          <cell r="G551">
            <v>757.28</v>
          </cell>
        </row>
        <row r="552">
          <cell r="A552">
            <v>142410</v>
          </cell>
          <cell r="B552" t="str">
            <v>De 31 a 90 días</v>
          </cell>
          <cell r="C552">
            <v>0</v>
          </cell>
          <cell r="D552">
            <v>0</v>
          </cell>
          <cell r="E552">
            <v>0</v>
          </cell>
          <cell r="F552">
            <v>0</v>
          </cell>
          <cell r="G552">
            <v>2207.67</v>
          </cell>
        </row>
        <row r="553">
          <cell r="A553">
            <v>142415</v>
          </cell>
          <cell r="B553" t="str">
            <v>De 91 a 180 días</v>
          </cell>
          <cell r="C553">
            <v>0</v>
          </cell>
          <cell r="D553">
            <v>0</v>
          </cell>
          <cell r="E553">
            <v>0</v>
          </cell>
          <cell r="F553">
            <v>0</v>
          </cell>
          <cell r="G553">
            <v>2629.97</v>
          </cell>
        </row>
        <row r="554">
          <cell r="A554">
            <v>142420</v>
          </cell>
          <cell r="B554" t="str">
            <v>De 181 a 360 días</v>
          </cell>
          <cell r="C554">
            <v>0</v>
          </cell>
          <cell r="D554">
            <v>0</v>
          </cell>
          <cell r="E554">
            <v>0</v>
          </cell>
          <cell r="F554">
            <v>0</v>
          </cell>
          <cell r="G554">
            <v>2593.3000000000002</v>
          </cell>
        </row>
        <row r="555">
          <cell r="A555">
            <v>142425</v>
          </cell>
          <cell r="B555" t="str">
            <v>De más de 360 días</v>
          </cell>
          <cell r="C555">
            <v>0</v>
          </cell>
          <cell r="D555">
            <v>0</v>
          </cell>
          <cell r="E555">
            <v>0</v>
          </cell>
          <cell r="F555">
            <v>0</v>
          </cell>
          <cell r="G555">
            <v>41728.35</v>
          </cell>
        </row>
        <row r="556">
          <cell r="A556">
            <v>142505</v>
          </cell>
          <cell r="B556" t="str">
            <v>De 1 a 30 días</v>
          </cell>
          <cell r="C556">
            <v>289223.89999999997</v>
          </cell>
          <cell r="D556">
            <v>111902.08</v>
          </cell>
          <cell r="E556">
            <v>17180.059999999998</v>
          </cell>
          <cell r="F556">
            <v>3582.01</v>
          </cell>
          <cell r="G556">
            <v>76703.239999999991</v>
          </cell>
        </row>
        <row r="557">
          <cell r="A557">
            <v>142510</v>
          </cell>
          <cell r="B557" t="str">
            <v>De 31 a 90 días</v>
          </cell>
          <cell r="C557">
            <v>620226.15</v>
          </cell>
          <cell r="D557">
            <v>182500.37</v>
          </cell>
          <cell r="E557">
            <v>30734.12</v>
          </cell>
          <cell r="F557">
            <v>2290.6999999999998</v>
          </cell>
          <cell r="G557">
            <v>4523.26</v>
          </cell>
        </row>
        <row r="558">
          <cell r="A558">
            <v>142515</v>
          </cell>
          <cell r="B558" t="str">
            <v>De 91 a 180 días</v>
          </cell>
          <cell r="C558">
            <v>1108122.31</v>
          </cell>
          <cell r="D558">
            <v>72240.61</v>
          </cell>
          <cell r="E558">
            <v>30187.7</v>
          </cell>
          <cell r="F558">
            <v>5637.92</v>
          </cell>
          <cell r="G558">
            <v>6944.1799999999994</v>
          </cell>
        </row>
        <row r="559">
          <cell r="A559">
            <v>142520</v>
          </cell>
          <cell r="B559" t="str">
            <v>De 181 a 360 días</v>
          </cell>
          <cell r="C559">
            <v>1246284.17</v>
          </cell>
          <cell r="D559">
            <v>346320.08999999997</v>
          </cell>
          <cell r="E559">
            <v>60932.53</v>
          </cell>
          <cell r="F559">
            <v>14269.869999999999</v>
          </cell>
          <cell r="G559">
            <v>11281.72</v>
          </cell>
        </row>
        <row r="560">
          <cell r="A560">
            <v>142525</v>
          </cell>
          <cell r="B560" t="str">
            <v>De más de 360 días</v>
          </cell>
          <cell r="C560">
            <v>1865205.92</v>
          </cell>
          <cell r="D560">
            <v>503040.2</v>
          </cell>
          <cell r="E560">
            <v>1261844.68</v>
          </cell>
          <cell r="F560">
            <v>3677.73</v>
          </cell>
          <cell r="G560">
            <v>19582.89</v>
          </cell>
        </row>
        <row r="561">
          <cell r="A561">
            <v>142605</v>
          </cell>
          <cell r="B561" t="str">
            <v>De 1 a 30 días</v>
          </cell>
          <cell r="C561">
            <v>4465800.22</v>
          </cell>
          <cell r="D561">
            <v>1341364.6599999999</v>
          </cell>
          <cell r="E561">
            <v>737517.13000000024</v>
          </cell>
          <cell r="F561">
            <v>357694.97</v>
          </cell>
          <cell r="G561">
            <v>104233.76000000004</v>
          </cell>
        </row>
        <row r="562">
          <cell r="A562">
            <v>142610</v>
          </cell>
          <cell r="B562" t="str">
            <v>De 31 a 90 días</v>
          </cell>
          <cell r="C562">
            <v>4349776.13</v>
          </cell>
          <cell r="D562">
            <v>1497361.59</v>
          </cell>
          <cell r="E562">
            <v>872055.21999999974</v>
          </cell>
          <cell r="F562">
            <v>478176.80999999988</v>
          </cell>
          <cell r="G562">
            <v>115740.23</v>
          </cell>
        </row>
        <row r="563">
          <cell r="A563">
            <v>142615</v>
          </cell>
          <cell r="B563" t="str">
            <v>De 91 a 180 días</v>
          </cell>
          <cell r="C563">
            <v>5344380.7400000012</v>
          </cell>
          <cell r="D563">
            <v>1649222.7300000004</v>
          </cell>
          <cell r="E563">
            <v>946830.12</v>
          </cell>
          <cell r="F563">
            <v>558009.07999999996</v>
          </cell>
          <cell r="G563">
            <v>136528.51999999993</v>
          </cell>
        </row>
        <row r="564">
          <cell r="A564">
            <v>142620</v>
          </cell>
          <cell r="B564" t="str">
            <v>De 181 a 360 días</v>
          </cell>
          <cell r="C564">
            <v>8788325.6300000008</v>
          </cell>
          <cell r="D564">
            <v>2744633.0499999993</v>
          </cell>
          <cell r="E564">
            <v>1570734.26</v>
          </cell>
          <cell r="F564">
            <v>873586.52000000037</v>
          </cell>
          <cell r="G564">
            <v>214162.67999999996</v>
          </cell>
        </row>
        <row r="565">
          <cell r="A565">
            <v>142625</v>
          </cell>
          <cell r="B565" t="str">
            <v>De más de 360 días</v>
          </cell>
          <cell r="C565">
            <v>22798316.18</v>
          </cell>
          <cell r="D565">
            <v>6626404.9399999995</v>
          </cell>
          <cell r="E565">
            <v>5412445.8500000015</v>
          </cell>
          <cell r="F565">
            <v>2664323.9600000004</v>
          </cell>
          <cell r="G565">
            <v>507614.66000000021</v>
          </cell>
        </row>
        <row r="566">
          <cell r="A566">
            <v>142705</v>
          </cell>
          <cell r="B566" t="str">
            <v>De 1 a 30 días</v>
          </cell>
          <cell r="C566">
            <v>234536.70999999996</v>
          </cell>
          <cell r="D566">
            <v>104281.31</v>
          </cell>
          <cell r="E566">
            <v>25516.219999999998</v>
          </cell>
          <cell r="F566">
            <v>24731.57</v>
          </cell>
          <cell r="G566">
            <v>7772.22</v>
          </cell>
        </row>
        <row r="567">
          <cell r="A567">
            <v>142710</v>
          </cell>
          <cell r="B567" t="str">
            <v>De 31 a 90 días</v>
          </cell>
          <cell r="C567">
            <v>182506.9</v>
          </cell>
          <cell r="D567">
            <v>98032.419999999984</v>
          </cell>
          <cell r="E567">
            <v>33537.24</v>
          </cell>
          <cell r="F567">
            <v>34563.62999999999</v>
          </cell>
          <cell r="G567">
            <v>7708.4400000000005</v>
          </cell>
        </row>
        <row r="568">
          <cell r="A568">
            <v>142715</v>
          </cell>
          <cell r="B568" t="str">
            <v>De 91 a 180 días</v>
          </cell>
          <cell r="C568">
            <v>227887.81000000003</v>
          </cell>
          <cell r="D568">
            <v>118423.23999999999</v>
          </cell>
          <cell r="E568">
            <v>31655.820000000003</v>
          </cell>
          <cell r="F568">
            <v>23997.550000000003</v>
          </cell>
          <cell r="G568">
            <v>34988.97</v>
          </cell>
        </row>
        <row r="569">
          <cell r="A569">
            <v>142720</v>
          </cell>
          <cell r="B569" t="str">
            <v>De 181 a 360 días</v>
          </cell>
          <cell r="C569">
            <v>402590.88</v>
          </cell>
          <cell r="D569">
            <v>223159.08999999997</v>
          </cell>
          <cell r="E569">
            <v>57527.199999999997</v>
          </cell>
          <cell r="F569">
            <v>44513.919999999998</v>
          </cell>
          <cell r="G569">
            <v>15694.88</v>
          </cell>
        </row>
        <row r="570">
          <cell r="A570">
            <v>142725</v>
          </cell>
          <cell r="B570" t="str">
            <v>De más de 360 días</v>
          </cell>
          <cell r="C570">
            <v>3660044.2199999997</v>
          </cell>
          <cell r="D570">
            <v>2020140.5899999999</v>
          </cell>
          <cell r="E570">
            <v>406316.00999999995</v>
          </cell>
          <cell r="F570">
            <v>282149.45999999996</v>
          </cell>
          <cell r="G570">
            <v>252728.8</v>
          </cell>
        </row>
        <row r="571">
          <cell r="A571">
            <v>142805</v>
          </cell>
          <cell r="B571" t="str">
            <v>De 1 a 30 días</v>
          </cell>
          <cell r="C571">
            <v>6340671.129999999</v>
          </cell>
          <cell r="D571">
            <v>2918286.4500000007</v>
          </cell>
          <cell r="E571">
            <v>2123577.2800000003</v>
          </cell>
          <cell r="F571">
            <v>1456310.19</v>
          </cell>
          <cell r="G571">
            <v>470117.59999999974</v>
          </cell>
        </row>
        <row r="572">
          <cell r="A572">
            <v>142810</v>
          </cell>
          <cell r="B572" t="str">
            <v>De 31 a 90 días</v>
          </cell>
          <cell r="C572">
            <v>5883150.8200000003</v>
          </cell>
          <cell r="D572">
            <v>2605010.81</v>
          </cell>
          <cell r="E572">
            <v>2038434.3800000001</v>
          </cell>
          <cell r="F572">
            <v>1622779.3900000004</v>
          </cell>
          <cell r="G572">
            <v>506450.56999999983</v>
          </cell>
        </row>
        <row r="573">
          <cell r="A573">
            <v>142815</v>
          </cell>
          <cell r="B573" t="str">
            <v>De 91 a 180 días</v>
          </cell>
          <cell r="C573">
            <v>7247787.5799999991</v>
          </cell>
          <cell r="D573">
            <v>3102993.87</v>
          </cell>
          <cell r="E573">
            <v>2439193.6099999994</v>
          </cell>
          <cell r="F573">
            <v>1793473.9200000004</v>
          </cell>
          <cell r="G573">
            <v>585740.48999999987</v>
          </cell>
        </row>
        <row r="574">
          <cell r="A574">
            <v>142820</v>
          </cell>
          <cell r="B574" t="str">
            <v>De 181 a 360 días</v>
          </cell>
          <cell r="C574">
            <v>11209264.09</v>
          </cell>
          <cell r="D574">
            <v>4550826.6100000003</v>
          </cell>
          <cell r="E574">
            <v>3512260.9700000007</v>
          </cell>
          <cell r="F574">
            <v>2527667.4300000002</v>
          </cell>
          <cell r="G574">
            <v>798942.10999999975</v>
          </cell>
        </row>
        <row r="575">
          <cell r="A575">
            <v>142825</v>
          </cell>
          <cell r="B575" t="str">
            <v>De más de 360 días</v>
          </cell>
          <cell r="C575">
            <v>21279727.600000001</v>
          </cell>
          <cell r="D575">
            <v>7935090.2099999972</v>
          </cell>
          <cell r="E575">
            <v>6865160.0500000007</v>
          </cell>
          <cell r="F575">
            <v>5372168.2099999981</v>
          </cell>
          <cell r="G575">
            <v>1765220.3</v>
          </cell>
        </row>
        <row r="576">
          <cell r="A576">
            <v>142905</v>
          </cell>
          <cell r="B576" t="str">
            <v>De 1 a 30 días</v>
          </cell>
          <cell r="C576">
            <v>15719.69</v>
          </cell>
          <cell r="D576">
            <v>0</v>
          </cell>
          <cell r="E576">
            <v>0</v>
          </cell>
          <cell r="F576">
            <v>0</v>
          </cell>
          <cell r="G576">
            <v>0</v>
          </cell>
        </row>
        <row r="577">
          <cell r="A577">
            <v>142910</v>
          </cell>
          <cell r="B577" t="str">
            <v>De 31 a 90 días</v>
          </cell>
          <cell r="C577">
            <v>16111.7</v>
          </cell>
          <cell r="D577">
            <v>0</v>
          </cell>
          <cell r="E577">
            <v>0</v>
          </cell>
          <cell r="F577">
            <v>0</v>
          </cell>
          <cell r="G577">
            <v>0</v>
          </cell>
        </row>
        <row r="578">
          <cell r="A578">
            <v>142915</v>
          </cell>
          <cell r="B578" t="str">
            <v>De 91 a 180 días</v>
          </cell>
          <cell r="C578">
            <v>24607.29</v>
          </cell>
          <cell r="D578">
            <v>0</v>
          </cell>
          <cell r="E578">
            <v>0</v>
          </cell>
          <cell r="F578">
            <v>0</v>
          </cell>
          <cell r="G578">
            <v>0</v>
          </cell>
        </row>
        <row r="579">
          <cell r="A579">
            <v>142920</v>
          </cell>
          <cell r="B579" t="str">
            <v>De 181 a 360 días</v>
          </cell>
          <cell r="C579">
            <v>51175.54</v>
          </cell>
          <cell r="D579">
            <v>0</v>
          </cell>
          <cell r="E579">
            <v>0</v>
          </cell>
          <cell r="F579">
            <v>0</v>
          </cell>
          <cell r="G579">
            <v>166.98</v>
          </cell>
        </row>
        <row r="580">
          <cell r="A580">
            <v>142925</v>
          </cell>
          <cell r="B580" t="str">
            <v>De más de 360 días</v>
          </cell>
          <cell r="C580">
            <v>364286.39</v>
          </cell>
          <cell r="D580">
            <v>0</v>
          </cell>
          <cell r="E580">
            <v>0</v>
          </cell>
          <cell r="F580">
            <v>0</v>
          </cell>
          <cell r="G580">
            <v>1112.6400000000001</v>
          </cell>
        </row>
        <row r="581">
          <cell r="A581">
            <v>143005</v>
          </cell>
          <cell r="B581" t="str">
            <v>De 1 a 30 días</v>
          </cell>
          <cell r="C581">
            <v>0</v>
          </cell>
          <cell r="D581">
            <v>0</v>
          </cell>
          <cell r="E581">
            <v>0</v>
          </cell>
          <cell r="F581">
            <v>0</v>
          </cell>
          <cell r="G581">
            <v>0</v>
          </cell>
        </row>
        <row r="582">
          <cell r="A582">
            <v>143010</v>
          </cell>
          <cell r="B582" t="str">
            <v>De 31 a 90 días</v>
          </cell>
          <cell r="C582">
            <v>0</v>
          </cell>
          <cell r="D582">
            <v>0</v>
          </cell>
          <cell r="E582">
            <v>0</v>
          </cell>
          <cell r="F582">
            <v>0</v>
          </cell>
          <cell r="G582">
            <v>158.94999999999999</v>
          </cell>
        </row>
        <row r="583">
          <cell r="A583">
            <v>143015</v>
          </cell>
          <cell r="B583" t="str">
            <v>De 91 a 180 días</v>
          </cell>
          <cell r="C583">
            <v>0</v>
          </cell>
          <cell r="D583">
            <v>0</v>
          </cell>
          <cell r="E583">
            <v>0</v>
          </cell>
          <cell r="F583">
            <v>0</v>
          </cell>
          <cell r="G583">
            <v>2472.91</v>
          </cell>
        </row>
        <row r="584">
          <cell r="A584">
            <v>143020</v>
          </cell>
          <cell r="B584" t="str">
            <v>De 181 a 360 días</v>
          </cell>
          <cell r="C584">
            <v>0</v>
          </cell>
          <cell r="D584">
            <v>0</v>
          </cell>
          <cell r="E584">
            <v>0</v>
          </cell>
          <cell r="F584">
            <v>0</v>
          </cell>
          <cell r="G584">
            <v>16374.58</v>
          </cell>
        </row>
        <row r="585">
          <cell r="A585">
            <v>143025</v>
          </cell>
          <cell r="B585" t="str">
            <v>De más de 360 días</v>
          </cell>
          <cell r="C585">
            <v>0</v>
          </cell>
          <cell r="D585">
            <v>0</v>
          </cell>
          <cell r="E585">
            <v>0</v>
          </cell>
          <cell r="F585">
            <v>0</v>
          </cell>
          <cell r="G585">
            <v>35402.080000000002</v>
          </cell>
        </row>
        <row r="586">
          <cell r="A586">
            <v>143105</v>
          </cell>
          <cell r="B586" t="str">
            <v>De 1 a 30 días</v>
          </cell>
          <cell r="C586">
            <v>111236.19000000002</v>
          </cell>
          <cell r="D586">
            <v>9673.17</v>
          </cell>
          <cell r="E586">
            <v>34565.56</v>
          </cell>
          <cell r="F586">
            <v>12743.15</v>
          </cell>
          <cell r="G586">
            <v>7129.7</v>
          </cell>
        </row>
        <row r="587">
          <cell r="A587">
            <v>143110</v>
          </cell>
          <cell r="B587" t="str">
            <v>De 31 a 90 días</v>
          </cell>
          <cell r="C587">
            <v>113249.66</v>
          </cell>
          <cell r="D587">
            <v>9994.130000000001</v>
          </cell>
          <cell r="E587">
            <v>35738.329999999994</v>
          </cell>
          <cell r="F587">
            <v>25918.65</v>
          </cell>
          <cell r="G587">
            <v>42267.66</v>
          </cell>
        </row>
        <row r="588">
          <cell r="A588">
            <v>143115</v>
          </cell>
          <cell r="B588" t="str">
            <v>De 91 a 180 días</v>
          </cell>
          <cell r="C588">
            <v>162540.53</v>
          </cell>
          <cell r="D588">
            <v>15090.02</v>
          </cell>
          <cell r="E588">
            <v>47169.639999999992</v>
          </cell>
          <cell r="F588">
            <v>17986.68</v>
          </cell>
          <cell r="G588">
            <v>88132.50999999998</v>
          </cell>
        </row>
        <row r="589">
          <cell r="A589">
            <v>143120</v>
          </cell>
          <cell r="B589" t="str">
            <v>De 181 a 360 días</v>
          </cell>
          <cell r="C589">
            <v>323223.80999999994</v>
          </cell>
          <cell r="D589">
            <v>30971.48</v>
          </cell>
          <cell r="E589">
            <v>83056.86</v>
          </cell>
          <cell r="F589">
            <v>23276.33</v>
          </cell>
          <cell r="G589">
            <v>38030.730000000003</v>
          </cell>
        </row>
        <row r="590">
          <cell r="A590">
            <v>143125</v>
          </cell>
          <cell r="B590" t="str">
            <v>De más de 360 días</v>
          </cell>
          <cell r="C590">
            <v>1389385.2299999997</v>
          </cell>
          <cell r="D590">
            <v>126370.57999999999</v>
          </cell>
          <cell r="E590">
            <v>463735.55000000005</v>
          </cell>
          <cell r="F590">
            <v>35346.109999999993</v>
          </cell>
          <cell r="G590">
            <v>109126.37</v>
          </cell>
        </row>
        <row r="591">
          <cell r="A591">
            <v>143205</v>
          </cell>
          <cell r="B591" t="str">
            <v>De 1 a 30 días</v>
          </cell>
          <cell r="C591">
            <v>0</v>
          </cell>
          <cell r="D591">
            <v>0</v>
          </cell>
          <cell r="E591">
            <v>0</v>
          </cell>
          <cell r="F591">
            <v>0</v>
          </cell>
          <cell r="G591">
            <v>0</v>
          </cell>
        </row>
        <row r="592">
          <cell r="A592">
            <v>143210</v>
          </cell>
          <cell r="B592" t="str">
            <v>De 31 a 90 días</v>
          </cell>
          <cell r="C592">
            <v>0</v>
          </cell>
          <cell r="D592">
            <v>0</v>
          </cell>
          <cell r="E592">
            <v>0</v>
          </cell>
          <cell r="F592">
            <v>0</v>
          </cell>
          <cell r="G592">
            <v>0</v>
          </cell>
        </row>
        <row r="593">
          <cell r="A593">
            <v>143215</v>
          </cell>
          <cell r="B593" t="str">
            <v>De 91 a 180 días</v>
          </cell>
          <cell r="C593">
            <v>0</v>
          </cell>
          <cell r="D593">
            <v>0</v>
          </cell>
          <cell r="E593">
            <v>0</v>
          </cell>
          <cell r="F593">
            <v>0</v>
          </cell>
          <cell r="G593">
            <v>0</v>
          </cell>
        </row>
        <row r="594">
          <cell r="A594">
            <v>143220</v>
          </cell>
          <cell r="B594" t="str">
            <v>De 181 a 360 días</v>
          </cell>
          <cell r="C594">
            <v>0</v>
          </cell>
          <cell r="D594">
            <v>0</v>
          </cell>
          <cell r="E594">
            <v>0</v>
          </cell>
          <cell r="F594">
            <v>0</v>
          </cell>
          <cell r="G594">
            <v>0</v>
          </cell>
        </row>
        <row r="595">
          <cell r="A595">
            <v>143225</v>
          </cell>
          <cell r="B595" t="str">
            <v>De más de 360 días</v>
          </cell>
          <cell r="C595">
            <v>0</v>
          </cell>
          <cell r="D595">
            <v>0</v>
          </cell>
          <cell r="E595">
            <v>0</v>
          </cell>
          <cell r="F595">
            <v>0</v>
          </cell>
          <cell r="G595">
            <v>0</v>
          </cell>
        </row>
        <row r="596">
          <cell r="A596">
            <v>143305</v>
          </cell>
          <cell r="B596" t="str">
            <v>De 1 a 30 días</v>
          </cell>
          <cell r="C596">
            <v>43854.41</v>
          </cell>
          <cell r="D596">
            <v>13052.9</v>
          </cell>
          <cell r="E596">
            <v>0</v>
          </cell>
          <cell r="F596">
            <v>0</v>
          </cell>
          <cell r="G596">
            <v>0</v>
          </cell>
        </row>
        <row r="597">
          <cell r="A597">
            <v>143310</v>
          </cell>
          <cell r="B597" t="str">
            <v>De 31 a 90 días</v>
          </cell>
          <cell r="C597">
            <v>44289.57</v>
          </cell>
          <cell r="D597">
            <v>13905.2</v>
          </cell>
          <cell r="E597">
            <v>0</v>
          </cell>
          <cell r="F597">
            <v>0</v>
          </cell>
          <cell r="G597">
            <v>0</v>
          </cell>
        </row>
        <row r="598">
          <cell r="A598">
            <v>143315</v>
          </cell>
          <cell r="B598" t="str">
            <v>De 91 a 180 días</v>
          </cell>
          <cell r="C598">
            <v>67253.01999999999</v>
          </cell>
          <cell r="D598">
            <v>18315.48</v>
          </cell>
          <cell r="E598">
            <v>0</v>
          </cell>
          <cell r="F598">
            <v>0</v>
          </cell>
          <cell r="G598">
            <v>0</v>
          </cell>
        </row>
        <row r="599">
          <cell r="A599">
            <v>143320</v>
          </cell>
          <cell r="B599" t="str">
            <v>De 181 a 360 días</v>
          </cell>
          <cell r="C599">
            <v>52564.72</v>
          </cell>
          <cell r="D599">
            <v>33064.959999999999</v>
          </cell>
          <cell r="E599">
            <v>0</v>
          </cell>
          <cell r="F599">
            <v>0</v>
          </cell>
          <cell r="G599">
            <v>0</v>
          </cell>
        </row>
        <row r="600">
          <cell r="A600">
            <v>143325</v>
          </cell>
          <cell r="B600" t="str">
            <v>De más de 360 días</v>
          </cell>
          <cell r="C600">
            <v>127719.70999999999</v>
          </cell>
          <cell r="D600">
            <v>131663.44</v>
          </cell>
          <cell r="E600">
            <v>0</v>
          </cell>
          <cell r="F600">
            <v>0</v>
          </cell>
          <cell r="G600">
            <v>0</v>
          </cell>
        </row>
        <row r="601">
          <cell r="A601">
            <v>143405</v>
          </cell>
          <cell r="B601" t="str">
            <v>De 1 a 30 días</v>
          </cell>
          <cell r="C601">
            <v>36795.75</v>
          </cell>
          <cell r="D601">
            <v>5415.9999999999991</v>
          </cell>
          <cell r="E601">
            <v>11313.970000000001</v>
          </cell>
          <cell r="F601">
            <v>1414.05</v>
          </cell>
          <cell r="G601">
            <v>33.04</v>
          </cell>
        </row>
        <row r="602">
          <cell r="A602">
            <v>143410</v>
          </cell>
          <cell r="B602" t="str">
            <v>De 31 a 90 días</v>
          </cell>
          <cell r="C602">
            <v>38896.49</v>
          </cell>
          <cell r="D602">
            <v>6036.7599999999993</v>
          </cell>
          <cell r="E602">
            <v>11831.79</v>
          </cell>
          <cell r="F602">
            <v>1966.8400000000001</v>
          </cell>
          <cell r="G602">
            <v>132.16</v>
          </cell>
        </row>
        <row r="603">
          <cell r="A603">
            <v>143415</v>
          </cell>
          <cell r="B603" t="str">
            <v>De 91 a 180 días</v>
          </cell>
          <cell r="C603">
            <v>66701.399999999994</v>
          </cell>
          <cell r="D603">
            <v>6067.39</v>
          </cell>
          <cell r="E603">
            <v>16270.810000000001</v>
          </cell>
          <cell r="F603">
            <v>2263.89</v>
          </cell>
          <cell r="G603">
            <v>66.08</v>
          </cell>
        </row>
        <row r="604">
          <cell r="A604">
            <v>143420</v>
          </cell>
          <cell r="B604" t="str">
            <v>De 181 a 360 días</v>
          </cell>
          <cell r="C604">
            <v>119804.94</v>
          </cell>
          <cell r="D604">
            <v>12589.5</v>
          </cell>
          <cell r="E604">
            <v>30808.32</v>
          </cell>
          <cell r="F604">
            <v>3304.33</v>
          </cell>
          <cell r="G604">
            <v>198.24</v>
          </cell>
        </row>
        <row r="605">
          <cell r="A605">
            <v>143425</v>
          </cell>
          <cell r="B605" t="str">
            <v>De más de 360 días</v>
          </cell>
          <cell r="C605">
            <v>1014578.1799999999</v>
          </cell>
          <cell r="D605">
            <v>177372.18000000002</v>
          </cell>
          <cell r="E605">
            <v>132897.65</v>
          </cell>
          <cell r="F605">
            <v>9811.5400000000009</v>
          </cell>
          <cell r="G605">
            <v>165.22</v>
          </cell>
        </row>
        <row r="606">
          <cell r="A606">
            <v>143505</v>
          </cell>
          <cell r="B606" t="str">
            <v>De 1 a 30 días</v>
          </cell>
          <cell r="C606">
            <v>3150.41</v>
          </cell>
          <cell r="D606">
            <v>824.29</v>
          </cell>
          <cell r="E606">
            <v>712.1</v>
          </cell>
          <cell r="F606">
            <v>0</v>
          </cell>
          <cell r="G606">
            <v>167.79</v>
          </cell>
        </row>
        <row r="607">
          <cell r="A607">
            <v>143510</v>
          </cell>
          <cell r="B607" t="str">
            <v>De 31 a 90 días</v>
          </cell>
          <cell r="C607">
            <v>3270.5899999999997</v>
          </cell>
          <cell r="D607">
            <v>1670.81</v>
          </cell>
          <cell r="E607">
            <v>1204.45</v>
          </cell>
          <cell r="F607">
            <v>0</v>
          </cell>
          <cell r="G607">
            <v>170.64</v>
          </cell>
        </row>
        <row r="608">
          <cell r="A608">
            <v>143515</v>
          </cell>
          <cell r="B608" t="str">
            <v>De 91 a 180 días</v>
          </cell>
          <cell r="C608">
            <v>3691.05</v>
          </cell>
          <cell r="D608">
            <v>2562.7800000000002</v>
          </cell>
          <cell r="E608">
            <v>931.85</v>
          </cell>
          <cell r="F608">
            <v>0</v>
          </cell>
          <cell r="G608">
            <v>173.55</v>
          </cell>
        </row>
        <row r="609">
          <cell r="A609">
            <v>143520</v>
          </cell>
          <cell r="B609" t="str">
            <v>De 181 a 360 días</v>
          </cell>
          <cell r="C609">
            <v>8064.04</v>
          </cell>
          <cell r="D609">
            <v>5335.9</v>
          </cell>
          <cell r="E609">
            <v>2136.3000000000002</v>
          </cell>
          <cell r="F609">
            <v>0</v>
          </cell>
          <cell r="G609">
            <v>538.52</v>
          </cell>
        </row>
        <row r="610">
          <cell r="A610">
            <v>143525</v>
          </cell>
          <cell r="B610" t="str">
            <v>De más de 360 días</v>
          </cell>
          <cell r="C610">
            <v>39055.83</v>
          </cell>
          <cell r="D610">
            <v>57650.3</v>
          </cell>
          <cell r="E610">
            <v>8650.6200000000008</v>
          </cell>
          <cell r="F610">
            <v>0</v>
          </cell>
          <cell r="G610">
            <v>3380.4</v>
          </cell>
        </row>
        <row r="611">
          <cell r="A611">
            <v>143605</v>
          </cell>
          <cell r="B611" t="str">
            <v>De 1 a 30 días</v>
          </cell>
          <cell r="C611">
            <v>62765.189999999988</v>
          </cell>
          <cell r="D611">
            <v>3938.98</v>
          </cell>
          <cell r="E611">
            <v>11272.829999999998</v>
          </cell>
          <cell r="F611">
            <v>7333.3200000000006</v>
          </cell>
          <cell r="G611">
            <v>0</v>
          </cell>
        </row>
        <row r="612">
          <cell r="A612">
            <v>143610</v>
          </cell>
          <cell r="B612" t="str">
            <v>De 31 a 90 días</v>
          </cell>
          <cell r="C612">
            <v>56613.469999999994</v>
          </cell>
          <cell r="D612">
            <v>5832.2</v>
          </cell>
          <cell r="E612">
            <v>9926.2899999999991</v>
          </cell>
          <cell r="F612">
            <v>6859.42</v>
          </cell>
          <cell r="G612">
            <v>0</v>
          </cell>
        </row>
        <row r="613">
          <cell r="A613">
            <v>143615</v>
          </cell>
          <cell r="B613" t="str">
            <v>De 91 a 180 días</v>
          </cell>
          <cell r="C613">
            <v>89538.17</v>
          </cell>
          <cell r="D613">
            <v>7580.55</v>
          </cell>
          <cell r="E613">
            <v>13080.77</v>
          </cell>
          <cell r="F613">
            <v>8003.61</v>
          </cell>
          <cell r="G613">
            <v>0</v>
          </cell>
        </row>
        <row r="614">
          <cell r="A614">
            <v>143620</v>
          </cell>
          <cell r="B614" t="str">
            <v>De 181 a 360 días</v>
          </cell>
          <cell r="C614">
            <v>172430.86</v>
          </cell>
          <cell r="D614">
            <v>14114.380000000001</v>
          </cell>
          <cell r="E614">
            <v>29441.59</v>
          </cell>
          <cell r="F614">
            <v>10750.920000000002</v>
          </cell>
          <cell r="G614">
            <v>0</v>
          </cell>
        </row>
        <row r="615">
          <cell r="A615">
            <v>143625</v>
          </cell>
          <cell r="B615" t="str">
            <v>De más de 360 días</v>
          </cell>
          <cell r="C615">
            <v>1028932.6399999999</v>
          </cell>
          <cell r="D615">
            <v>92106.97</v>
          </cell>
          <cell r="E615">
            <v>122716.3</v>
          </cell>
          <cell r="F615">
            <v>18986.060000000001</v>
          </cell>
          <cell r="G615">
            <v>0</v>
          </cell>
        </row>
        <row r="616">
          <cell r="A616">
            <v>143705</v>
          </cell>
          <cell r="B616" t="str">
            <v>De 1 a 30 días</v>
          </cell>
          <cell r="C616">
            <v>0</v>
          </cell>
          <cell r="D616">
            <v>0</v>
          </cell>
          <cell r="E616">
            <v>0</v>
          </cell>
          <cell r="F616">
            <v>0</v>
          </cell>
          <cell r="G616">
            <v>0</v>
          </cell>
        </row>
        <row r="617">
          <cell r="A617">
            <v>143710</v>
          </cell>
          <cell r="B617" t="str">
            <v>De 31 a 90 días</v>
          </cell>
          <cell r="C617">
            <v>0</v>
          </cell>
          <cell r="D617">
            <v>0</v>
          </cell>
          <cell r="E617">
            <v>0</v>
          </cell>
          <cell r="F617">
            <v>0</v>
          </cell>
          <cell r="G617">
            <v>0</v>
          </cell>
        </row>
        <row r="618">
          <cell r="A618">
            <v>143715</v>
          </cell>
          <cell r="B618" t="str">
            <v>De 91 a 180 días</v>
          </cell>
          <cell r="C618">
            <v>0</v>
          </cell>
          <cell r="D618">
            <v>0</v>
          </cell>
          <cell r="E618">
            <v>0</v>
          </cell>
          <cell r="F618">
            <v>0</v>
          </cell>
          <cell r="G618">
            <v>0</v>
          </cell>
        </row>
        <row r="619">
          <cell r="A619">
            <v>143720</v>
          </cell>
          <cell r="B619" t="str">
            <v>De 181 a 360 días</v>
          </cell>
          <cell r="C619">
            <v>0</v>
          </cell>
          <cell r="D619">
            <v>0</v>
          </cell>
          <cell r="E619">
            <v>0</v>
          </cell>
          <cell r="F619">
            <v>0</v>
          </cell>
          <cell r="G619">
            <v>0</v>
          </cell>
        </row>
        <row r="620">
          <cell r="A620">
            <v>143725</v>
          </cell>
          <cell r="B620" t="str">
            <v>De más de 360 días</v>
          </cell>
          <cell r="C620">
            <v>0</v>
          </cell>
          <cell r="D620">
            <v>0</v>
          </cell>
          <cell r="E620">
            <v>0</v>
          </cell>
          <cell r="F620">
            <v>0</v>
          </cell>
          <cell r="G620">
            <v>0</v>
          </cell>
        </row>
        <row r="621">
          <cell r="A621">
            <v>143805</v>
          </cell>
          <cell r="B621" t="str">
            <v>De 1 a 30 días</v>
          </cell>
          <cell r="C621">
            <v>0</v>
          </cell>
          <cell r="D621">
            <v>0</v>
          </cell>
          <cell r="E621">
            <v>0</v>
          </cell>
          <cell r="F621">
            <v>0</v>
          </cell>
          <cell r="G621">
            <v>0</v>
          </cell>
        </row>
        <row r="622">
          <cell r="A622">
            <v>143810</v>
          </cell>
          <cell r="B622" t="str">
            <v>De 31 a 90 días</v>
          </cell>
          <cell r="C622">
            <v>0</v>
          </cell>
          <cell r="D622">
            <v>0</v>
          </cell>
          <cell r="E622">
            <v>0</v>
          </cell>
          <cell r="F622">
            <v>0</v>
          </cell>
          <cell r="G622">
            <v>0</v>
          </cell>
        </row>
        <row r="623">
          <cell r="A623">
            <v>143815</v>
          </cell>
          <cell r="B623" t="str">
            <v>De 91 a 180 días</v>
          </cell>
          <cell r="C623">
            <v>0</v>
          </cell>
          <cell r="D623">
            <v>0</v>
          </cell>
          <cell r="E623">
            <v>0</v>
          </cell>
          <cell r="F623">
            <v>0</v>
          </cell>
          <cell r="G623">
            <v>0</v>
          </cell>
        </row>
        <row r="624">
          <cell r="A624">
            <v>143820</v>
          </cell>
          <cell r="B624" t="str">
            <v>De 181 a 360 días</v>
          </cell>
          <cell r="C624">
            <v>0</v>
          </cell>
          <cell r="D624">
            <v>0</v>
          </cell>
          <cell r="E624">
            <v>0</v>
          </cell>
          <cell r="F624">
            <v>0</v>
          </cell>
          <cell r="G624">
            <v>0</v>
          </cell>
        </row>
        <row r="625">
          <cell r="A625">
            <v>143825</v>
          </cell>
          <cell r="B625" t="str">
            <v>De más de 360 días</v>
          </cell>
          <cell r="C625">
            <v>0</v>
          </cell>
          <cell r="D625">
            <v>0</v>
          </cell>
          <cell r="E625">
            <v>0</v>
          </cell>
          <cell r="F625">
            <v>0</v>
          </cell>
          <cell r="G625">
            <v>0</v>
          </cell>
        </row>
        <row r="626">
          <cell r="A626">
            <v>143905</v>
          </cell>
          <cell r="B626" t="str">
            <v>De 1 a 30 días</v>
          </cell>
          <cell r="C626">
            <v>553.22</v>
          </cell>
          <cell r="D626">
            <v>0</v>
          </cell>
          <cell r="E626">
            <v>0</v>
          </cell>
          <cell r="F626">
            <v>0</v>
          </cell>
          <cell r="G626">
            <v>0</v>
          </cell>
        </row>
        <row r="627">
          <cell r="A627">
            <v>143910</v>
          </cell>
          <cell r="B627" t="str">
            <v>De 31 a 90 días</v>
          </cell>
          <cell r="C627">
            <v>565.39</v>
          </cell>
          <cell r="D627">
            <v>0</v>
          </cell>
          <cell r="E627">
            <v>0</v>
          </cell>
          <cell r="F627">
            <v>0</v>
          </cell>
          <cell r="G627">
            <v>0</v>
          </cell>
        </row>
        <row r="628">
          <cell r="A628">
            <v>143915</v>
          </cell>
          <cell r="B628" t="str">
            <v>De 91 a 180 días</v>
          </cell>
          <cell r="C628">
            <v>878.06</v>
          </cell>
          <cell r="D628">
            <v>0</v>
          </cell>
          <cell r="E628">
            <v>0</v>
          </cell>
          <cell r="F628">
            <v>0</v>
          </cell>
          <cell r="G628">
            <v>0</v>
          </cell>
        </row>
        <row r="629">
          <cell r="A629">
            <v>143920</v>
          </cell>
          <cell r="B629" t="str">
            <v>De 181 a 360 días</v>
          </cell>
          <cell r="C629">
            <v>1859.85</v>
          </cell>
          <cell r="D629">
            <v>0</v>
          </cell>
          <cell r="E629">
            <v>0</v>
          </cell>
          <cell r="F629">
            <v>0</v>
          </cell>
          <cell r="G629">
            <v>0</v>
          </cell>
        </row>
        <row r="630">
          <cell r="A630">
            <v>143925</v>
          </cell>
          <cell r="B630" t="str">
            <v>De más de 360 días</v>
          </cell>
          <cell r="C630">
            <v>9811.17</v>
          </cell>
          <cell r="D630">
            <v>0</v>
          </cell>
          <cell r="E630">
            <v>0</v>
          </cell>
          <cell r="F630">
            <v>0</v>
          </cell>
          <cell r="G630">
            <v>0</v>
          </cell>
        </row>
        <row r="631">
          <cell r="A631">
            <v>144005</v>
          </cell>
          <cell r="B631" t="str">
            <v>De 1 a 30 días</v>
          </cell>
          <cell r="C631">
            <v>0</v>
          </cell>
          <cell r="D631">
            <v>0</v>
          </cell>
          <cell r="E631">
            <v>0</v>
          </cell>
          <cell r="F631">
            <v>0</v>
          </cell>
          <cell r="G631">
            <v>0</v>
          </cell>
        </row>
        <row r="632">
          <cell r="A632">
            <v>144010</v>
          </cell>
          <cell r="B632" t="str">
            <v>De 31 a 90 días</v>
          </cell>
          <cell r="C632">
            <v>0</v>
          </cell>
          <cell r="D632">
            <v>0</v>
          </cell>
          <cell r="E632">
            <v>0</v>
          </cell>
          <cell r="F632">
            <v>0</v>
          </cell>
          <cell r="G632">
            <v>0</v>
          </cell>
        </row>
        <row r="633">
          <cell r="A633">
            <v>144015</v>
          </cell>
          <cell r="B633" t="str">
            <v>De 91 a 180 días</v>
          </cell>
          <cell r="C633">
            <v>0</v>
          </cell>
          <cell r="D633">
            <v>0</v>
          </cell>
          <cell r="E633">
            <v>0</v>
          </cell>
          <cell r="F633">
            <v>0</v>
          </cell>
          <cell r="G633">
            <v>0</v>
          </cell>
        </row>
        <row r="634">
          <cell r="A634">
            <v>144020</v>
          </cell>
          <cell r="B634" t="str">
            <v>De 181 a 360 días</v>
          </cell>
          <cell r="C634">
            <v>0</v>
          </cell>
          <cell r="D634">
            <v>0</v>
          </cell>
          <cell r="E634">
            <v>0</v>
          </cell>
          <cell r="F634">
            <v>0</v>
          </cell>
          <cell r="G634">
            <v>0</v>
          </cell>
        </row>
        <row r="635">
          <cell r="A635">
            <v>144025</v>
          </cell>
          <cell r="B635" t="str">
            <v>De más de 360 días</v>
          </cell>
          <cell r="C635">
            <v>0</v>
          </cell>
          <cell r="D635">
            <v>0</v>
          </cell>
          <cell r="E635">
            <v>0</v>
          </cell>
          <cell r="F635">
            <v>0</v>
          </cell>
          <cell r="G635">
            <v>0</v>
          </cell>
        </row>
        <row r="636">
          <cell r="A636">
            <v>144105</v>
          </cell>
          <cell r="B636" t="str">
            <v>De 1 a 30 días</v>
          </cell>
          <cell r="C636">
            <v>1466.95</v>
          </cell>
          <cell r="D636">
            <v>11086.07</v>
          </cell>
          <cell r="E636">
            <v>43333.33</v>
          </cell>
          <cell r="F636">
            <v>0</v>
          </cell>
          <cell r="G636">
            <v>0</v>
          </cell>
        </row>
        <row r="637">
          <cell r="A637">
            <v>144110</v>
          </cell>
          <cell r="B637" t="str">
            <v>De 31 a 90 días</v>
          </cell>
          <cell r="C637">
            <v>1180.3600000000001</v>
          </cell>
          <cell r="D637">
            <v>11340.3</v>
          </cell>
          <cell r="E637">
            <v>86666.66</v>
          </cell>
          <cell r="F637">
            <v>0</v>
          </cell>
          <cell r="G637">
            <v>0</v>
          </cell>
        </row>
        <row r="638">
          <cell r="A638">
            <v>144115</v>
          </cell>
          <cell r="B638" t="str">
            <v>De 91 a 180 días</v>
          </cell>
          <cell r="C638">
            <v>1486.77</v>
          </cell>
          <cell r="D638">
            <v>17287.7</v>
          </cell>
          <cell r="E638">
            <v>130000.03</v>
          </cell>
          <cell r="F638">
            <v>0</v>
          </cell>
          <cell r="G638">
            <v>0</v>
          </cell>
        </row>
        <row r="639">
          <cell r="A639">
            <v>144120</v>
          </cell>
          <cell r="B639" t="str">
            <v>De 181 a 360 días</v>
          </cell>
          <cell r="C639">
            <v>3651.8599999999997</v>
          </cell>
          <cell r="D639">
            <v>35141.879999999997</v>
          </cell>
          <cell r="E639">
            <v>0</v>
          </cell>
          <cell r="F639">
            <v>0</v>
          </cell>
          <cell r="G639">
            <v>0</v>
          </cell>
        </row>
        <row r="640">
          <cell r="A640">
            <v>144125</v>
          </cell>
          <cell r="B640" t="str">
            <v>De más de 360 días</v>
          </cell>
          <cell r="C640">
            <v>91538.959999999992</v>
          </cell>
          <cell r="D640">
            <v>292742.69</v>
          </cell>
          <cell r="E640">
            <v>0</v>
          </cell>
          <cell r="F640">
            <v>0</v>
          </cell>
          <cell r="G640">
            <v>0</v>
          </cell>
        </row>
        <row r="641">
          <cell r="A641">
            <v>144205</v>
          </cell>
          <cell r="B641" t="str">
            <v>De 1 a 30 días</v>
          </cell>
          <cell r="C641">
            <v>31712.489999999998</v>
          </cell>
          <cell r="D641">
            <v>4523.55</v>
          </cell>
          <cell r="E641">
            <v>27020.519999999997</v>
          </cell>
          <cell r="F641">
            <v>4972.03</v>
          </cell>
          <cell r="G641">
            <v>870.84</v>
          </cell>
        </row>
        <row r="642">
          <cell r="A642">
            <v>144210</v>
          </cell>
          <cell r="B642" t="str">
            <v>De 31 a 90 días</v>
          </cell>
          <cell r="C642">
            <v>36436.35</v>
          </cell>
          <cell r="D642">
            <v>2470.4300000000003</v>
          </cell>
          <cell r="E642">
            <v>26506.61</v>
          </cell>
          <cell r="F642">
            <v>8961.0400000000009</v>
          </cell>
          <cell r="G642">
            <v>1241.3499999999999</v>
          </cell>
        </row>
        <row r="643">
          <cell r="A643">
            <v>144215</v>
          </cell>
          <cell r="B643" t="str">
            <v>De 91 a 180 días</v>
          </cell>
          <cell r="C643">
            <v>48142.3</v>
          </cell>
          <cell r="D643">
            <v>6154</v>
          </cell>
          <cell r="E643">
            <v>37625.479999999996</v>
          </cell>
          <cell r="F643">
            <v>6703.38</v>
          </cell>
          <cell r="G643">
            <v>956.38</v>
          </cell>
        </row>
        <row r="644">
          <cell r="A644">
            <v>144220</v>
          </cell>
          <cell r="B644" t="str">
            <v>De 181 a 360 días</v>
          </cell>
          <cell r="C644">
            <v>100537.92</v>
          </cell>
          <cell r="D644">
            <v>7272.91</v>
          </cell>
          <cell r="E644">
            <v>67624.540000000008</v>
          </cell>
          <cell r="F644">
            <v>14916.11</v>
          </cell>
          <cell r="G644">
            <v>2669.7799999999997</v>
          </cell>
        </row>
        <row r="645">
          <cell r="A645">
            <v>144225</v>
          </cell>
          <cell r="B645" t="str">
            <v>De más de 360 días</v>
          </cell>
          <cell r="C645">
            <v>951448.33000000007</v>
          </cell>
          <cell r="D645">
            <v>45240.62</v>
          </cell>
          <cell r="E645">
            <v>195595.96</v>
          </cell>
          <cell r="F645">
            <v>41972.32</v>
          </cell>
          <cell r="G645">
            <v>9086.75</v>
          </cell>
        </row>
        <row r="646">
          <cell r="A646">
            <v>144305</v>
          </cell>
          <cell r="B646" t="str">
            <v>De 1 a 30 días</v>
          </cell>
          <cell r="C646">
            <v>0</v>
          </cell>
          <cell r="D646">
            <v>2080.29</v>
          </cell>
          <cell r="E646">
            <v>0</v>
          </cell>
          <cell r="F646">
            <v>0</v>
          </cell>
          <cell r="G646">
            <v>137.9</v>
          </cell>
        </row>
        <row r="647">
          <cell r="A647">
            <v>144310</v>
          </cell>
          <cell r="B647" t="str">
            <v>De 31 a 90 días</v>
          </cell>
          <cell r="C647">
            <v>0</v>
          </cell>
          <cell r="D647">
            <v>1468.38</v>
          </cell>
          <cell r="E647">
            <v>0</v>
          </cell>
          <cell r="F647">
            <v>0</v>
          </cell>
          <cell r="G647">
            <v>140.25</v>
          </cell>
        </row>
        <row r="648">
          <cell r="A648">
            <v>144315</v>
          </cell>
          <cell r="B648" t="str">
            <v>De 91 a 180 días</v>
          </cell>
          <cell r="C648">
            <v>0</v>
          </cell>
          <cell r="D648">
            <v>2172.92</v>
          </cell>
          <cell r="E648">
            <v>0</v>
          </cell>
          <cell r="F648">
            <v>0</v>
          </cell>
          <cell r="G648">
            <v>214.84</v>
          </cell>
        </row>
        <row r="649">
          <cell r="A649">
            <v>144320</v>
          </cell>
          <cell r="B649" t="str">
            <v>De 181 a 360 días</v>
          </cell>
          <cell r="C649">
            <v>0</v>
          </cell>
          <cell r="D649">
            <v>3627.82</v>
          </cell>
          <cell r="E649">
            <v>0</v>
          </cell>
          <cell r="F649">
            <v>0</v>
          </cell>
          <cell r="G649">
            <v>446.31</v>
          </cell>
        </row>
        <row r="650">
          <cell r="A650">
            <v>144325</v>
          </cell>
          <cell r="B650" t="str">
            <v>De más de 360 días</v>
          </cell>
          <cell r="C650">
            <v>0</v>
          </cell>
          <cell r="D650">
            <v>76456.47</v>
          </cell>
          <cell r="E650">
            <v>0</v>
          </cell>
          <cell r="F650">
            <v>0</v>
          </cell>
          <cell r="G650">
            <v>4062.79</v>
          </cell>
        </row>
        <row r="651">
          <cell r="A651">
            <v>144405</v>
          </cell>
          <cell r="B651" t="str">
            <v>De 1 a 30 días</v>
          </cell>
          <cell r="C651">
            <v>39441.659999999996</v>
          </cell>
          <cell r="D651">
            <v>12066.73</v>
          </cell>
          <cell r="E651">
            <v>26661.920000000002</v>
          </cell>
          <cell r="F651">
            <v>31715.980000000003</v>
          </cell>
          <cell r="G651">
            <v>1473.1100000000001</v>
          </cell>
        </row>
        <row r="652">
          <cell r="A652">
            <v>144410</v>
          </cell>
          <cell r="B652" t="str">
            <v>De 31 a 90 días</v>
          </cell>
          <cell r="C652">
            <v>46173.85</v>
          </cell>
          <cell r="D652">
            <v>11079.84</v>
          </cell>
          <cell r="E652">
            <v>19166.480000000003</v>
          </cell>
          <cell r="F652">
            <v>34157.31</v>
          </cell>
          <cell r="G652">
            <v>1204.6600000000001</v>
          </cell>
        </row>
        <row r="653">
          <cell r="A653">
            <v>144415</v>
          </cell>
          <cell r="B653" t="str">
            <v>De 91 a 180 días</v>
          </cell>
          <cell r="C653">
            <v>66872.689999999988</v>
          </cell>
          <cell r="D653">
            <v>15506.01</v>
          </cell>
          <cell r="E653">
            <v>31062.390000000003</v>
          </cell>
          <cell r="F653">
            <v>45980.930000000008</v>
          </cell>
          <cell r="G653">
            <v>1771.04</v>
          </cell>
        </row>
        <row r="654">
          <cell r="A654">
            <v>144420</v>
          </cell>
          <cell r="B654" t="str">
            <v>De 181 a 360 días</v>
          </cell>
          <cell r="C654">
            <v>130555.44</v>
          </cell>
          <cell r="D654">
            <v>22385.61</v>
          </cell>
          <cell r="E654">
            <v>47892.68</v>
          </cell>
          <cell r="F654">
            <v>80513.490000000005</v>
          </cell>
          <cell r="G654">
            <v>3781.67</v>
          </cell>
        </row>
        <row r="655">
          <cell r="A655">
            <v>144425</v>
          </cell>
          <cell r="B655" t="str">
            <v>De más de 360 días</v>
          </cell>
          <cell r="C655">
            <v>895249.94</v>
          </cell>
          <cell r="D655">
            <v>105315.09</v>
          </cell>
          <cell r="E655">
            <v>133128.12999999998</v>
          </cell>
          <cell r="F655">
            <v>256085.93</v>
          </cell>
          <cell r="G655">
            <v>15811.08</v>
          </cell>
        </row>
        <row r="656">
          <cell r="A656">
            <v>144505</v>
          </cell>
          <cell r="B656" t="str">
            <v>De 1 a 30 días</v>
          </cell>
          <cell r="C656">
            <v>0</v>
          </cell>
          <cell r="D656">
            <v>0</v>
          </cell>
          <cell r="E656">
            <v>25929.02</v>
          </cell>
          <cell r="F656">
            <v>0</v>
          </cell>
          <cell r="G656">
            <v>0</v>
          </cell>
        </row>
        <row r="657">
          <cell r="A657">
            <v>144510</v>
          </cell>
          <cell r="B657" t="str">
            <v>De 31 a 90 días</v>
          </cell>
          <cell r="C657">
            <v>0</v>
          </cell>
          <cell r="D657">
            <v>0</v>
          </cell>
          <cell r="E657">
            <v>25381.98</v>
          </cell>
          <cell r="F657">
            <v>0</v>
          </cell>
          <cell r="G657">
            <v>0</v>
          </cell>
        </row>
        <row r="658">
          <cell r="A658">
            <v>144515</v>
          </cell>
          <cell r="B658" t="str">
            <v>De 91 a 180 días</v>
          </cell>
          <cell r="C658">
            <v>0</v>
          </cell>
          <cell r="D658">
            <v>0</v>
          </cell>
          <cell r="E658">
            <v>22330.61</v>
          </cell>
          <cell r="F658">
            <v>0</v>
          </cell>
          <cell r="G658">
            <v>0</v>
          </cell>
        </row>
        <row r="659">
          <cell r="A659">
            <v>144520</v>
          </cell>
          <cell r="B659" t="str">
            <v>De 181 a 360 días</v>
          </cell>
          <cell r="C659">
            <v>0</v>
          </cell>
          <cell r="D659">
            <v>0</v>
          </cell>
          <cell r="E659">
            <v>13993.28</v>
          </cell>
          <cell r="F659">
            <v>0</v>
          </cell>
          <cell r="G659">
            <v>0</v>
          </cell>
        </row>
        <row r="660">
          <cell r="A660">
            <v>144525</v>
          </cell>
          <cell r="B660" t="str">
            <v>De más de 360 días</v>
          </cell>
          <cell r="C660">
            <v>0</v>
          </cell>
          <cell r="D660">
            <v>0</v>
          </cell>
          <cell r="E660">
            <v>42437.3</v>
          </cell>
          <cell r="F660">
            <v>0</v>
          </cell>
          <cell r="G660">
            <v>0</v>
          </cell>
        </row>
        <row r="661">
          <cell r="A661">
            <v>144605</v>
          </cell>
          <cell r="B661" t="str">
            <v>De 1 a 30 días</v>
          </cell>
          <cell r="C661">
            <v>0</v>
          </cell>
          <cell r="D661">
            <v>0</v>
          </cell>
          <cell r="E661">
            <v>0</v>
          </cell>
          <cell r="F661">
            <v>0</v>
          </cell>
          <cell r="G661">
            <v>0</v>
          </cell>
        </row>
        <row r="662">
          <cell r="A662">
            <v>144610</v>
          </cell>
          <cell r="B662" t="str">
            <v>De 31 a 90 días</v>
          </cell>
          <cell r="C662">
            <v>0</v>
          </cell>
          <cell r="D662">
            <v>0</v>
          </cell>
          <cell r="E662">
            <v>0</v>
          </cell>
          <cell r="F662">
            <v>0</v>
          </cell>
          <cell r="G662">
            <v>0</v>
          </cell>
        </row>
        <row r="663">
          <cell r="A663">
            <v>144615</v>
          </cell>
          <cell r="B663" t="str">
            <v>De 91 a 180 días</v>
          </cell>
          <cell r="C663">
            <v>0</v>
          </cell>
          <cell r="D663">
            <v>0</v>
          </cell>
          <cell r="E663">
            <v>0</v>
          </cell>
          <cell r="F663">
            <v>0</v>
          </cell>
          <cell r="G663">
            <v>0</v>
          </cell>
        </row>
        <row r="664">
          <cell r="A664">
            <v>144620</v>
          </cell>
          <cell r="B664" t="str">
            <v>De 181 a 360 días</v>
          </cell>
          <cell r="C664">
            <v>0</v>
          </cell>
          <cell r="D664">
            <v>0</v>
          </cell>
          <cell r="E664">
            <v>0</v>
          </cell>
          <cell r="F664">
            <v>0</v>
          </cell>
          <cell r="G664">
            <v>0</v>
          </cell>
        </row>
        <row r="665">
          <cell r="A665">
            <v>144625</v>
          </cell>
          <cell r="B665" t="str">
            <v>De más de 360 días</v>
          </cell>
          <cell r="C665">
            <v>0</v>
          </cell>
          <cell r="D665">
            <v>0</v>
          </cell>
          <cell r="E665">
            <v>0</v>
          </cell>
          <cell r="F665">
            <v>0</v>
          </cell>
          <cell r="G665">
            <v>0</v>
          </cell>
        </row>
        <row r="666">
          <cell r="A666">
            <v>144705</v>
          </cell>
          <cell r="B666" t="str">
            <v>De 1 a 30 días</v>
          </cell>
          <cell r="C666">
            <v>236.72</v>
          </cell>
          <cell r="D666">
            <v>0</v>
          </cell>
          <cell r="E666">
            <v>1007.84</v>
          </cell>
          <cell r="F666">
            <v>241.35</v>
          </cell>
          <cell r="G666">
            <v>0</v>
          </cell>
        </row>
        <row r="667">
          <cell r="A667">
            <v>144710</v>
          </cell>
          <cell r="B667" t="str">
            <v>De 31 a 90 días</v>
          </cell>
          <cell r="C667">
            <v>246.47</v>
          </cell>
          <cell r="D667">
            <v>0</v>
          </cell>
          <cell r="E667">
            <v>1337.88</v>
          </cell>
          <cell r="F667">
            <v>247.83</v>
          </cell>
          <cell r="G667">
            <v>0</v>
          </cell>
        </row>
        <row r="668">
          <cell r="A668">
            <v>144715</v>
          </cell>
          <cell r="B668" t="str">
            <v>De 91 a 180 días</v>
          </cell>
          <cell r="C668">
            <v>376.61</v>
          </cell>
          <cell r="D668">
            <v>0</v>
          </cell>
          <cell r="E668">
            <v>1272.26</v>
          </cell>
          <cell r="F668">
            <v>384.27</v>
          </cell>
          <cell r="G668">
            <v>0</v>
          </cell>
        </row>
        <row r="669">
          <cell r="A669">
            <v>144720</v>
          </cell>
          <cell r="B669" t="str">
            <v>De 181 a 360 días</v>
          </cell>
          <cell r="C669">
            <v>800.14</v>
          </cell>
          <cell r="D669">
            <v>0</v>
          </cell>
          <cell r="E669">
            <v>3379.63</v>
          </cell>
          <cell r="F669">
            <v>815.91</v>
          </cell>
          <cell r="G669">
            <v>0</v>
          </cell>
        </row>
        <row r="670">
          <cell r="A670">
            <v>144725</v>
          </cell>
          <cell r="B670" t="str">
            <v>De más de 360 días</v>
          </cell>
          <cell r="C670">
            <v>1257.56</v>
          </cell>
          <cell r="D670">
            <v>0</v>
          </cell>
          <cell r="E670">
            <v>11301.91</v>
          </cell>
          <cell r="F670">
            <v>3996.7</v>
          </cell>
          <cell r="G670">
            <v>0</v>
          </cell>
        </row>
        <row r="671">
          <cell r="A671">
            <v>144805</v>
          </cell>
          <cell r="B671" t="str">
            <v>De 1 a 30 días</v>
          </cell>
          <cell r="C671">
            <v>0</v>
          </cell>
          <cell r="D671">
            <v>0</v>
          </cell>
          <cell r="E671">
            <v>0</v>
          </cell>
          <cell r="F671">
            <v>0</v>
          </cell>
          <cell r="G671">
            <v>0</v>
          </cell>
        </row>
        <row r="672">
          <cell r="A672">
            <v>144810</v>
          </cell>
          <cell r="B672" t="str">
            <v>De 31 a 90 días</v>
          </cell>
          <cell r="C672">
            <v>0</v>
          </cell>
          <cell r="D672">
            <v>0</v>
          </cell>
          <cell r="E672">
            <v>0</v>
          </cell>
          <cell r="F672">
            <v>0</v>
          </cell>
          <cell r="G672">
            <v>0</v>
          </cell>
        </row>
        <row r="673">
          <cell r="A673">
            <v>144815</v>
          </cell>
          <cell r="B673" t="str">
            <v>De 91 a 180 días</v>
          </cell>
          <cell r="C673">
            <v>0</v>
          </cell>
          <cell r="D673">
            <v>0</v>
          </cell>
          <cell r="E673">
            <v>0</v>
          </cell>
          <cell r="F673">
            <v>0</v>
          </cell>
          <cell r="G673">
            <v>0</v>
          </cell>
        </row>
        <row r="674">
          <cell r="A674">
            <v>144820</v>
          </cell>
          <cell r="B674" t="str">
            <v>De 181 a 360 días</v>
          </cell>
          <cell r="C674">
            <v>0</v>
          </cell>
          <cell r="D674">
            <v>0</v>
          </cell>
          <cell r="E674">
            <v>0</v>
          </cell>
          <cell r="F674">
            <v>0</v>
          </cell>
          <cell r="G674">
            <v>0</v>
          </cell>
        </row>
        <row r="675">
          <cell r="A675">
            <v>144825</v>
          </cell>
          <cell r="B675" t="str">
            <v>De más de 360 días</v>
          </cell>
          <cell r="C675">
            <v>0</v>
          </cell>
          <cell r="D675">
            <v>0</v>
          </cell>
          <cell r="E675">
            <v>0</v>
          </cell>
          <cell r="F675">
            <v>0</v>
          </cell>
          <cell r="G675">
            <v>0</v>
          </cell>
        </row>
        <row r="676">
          <cell r="A676">
            <v>144905</v>
          </cell>
          <cell r="B676" t="str">
            <v>De 1 a 30 días</v>
          </cell>
          <cell r="C676">
            <v>29009.18</v>
          </cell>
          <cell r="D676">
            <v>71033.03</v>
          </cell>
          <cell r="E676">
            <v>3011.09</v>
          </cell>
          <cell r="F676">
            <v>6246.02</v>
          </cell>
          <cell r="G676">
            <v>60612.65</v>
          </cell>
        </row>
        <row r="677">
          <cell r="A677">
            <v>144910</v>
          </cell>
          <cell r="B677" t="str">
            <v>De 31 a 90 días</v>
          </cell>
          <cell r="C677">
            <v>1856184.76</v>
          </cell>
          <cell r="D677">
            <v>1196609.47</v>
          </cell>
          <cell r="E677">
            <v>31053.67</v>
          </cell>
          <cell r="F677">
            <v>13965.58</v>
          </cell>
          <cell r="G677">
            <v>6174.24</v>
          </cell>
        </row>
        <row r="678">
          <cell r="A678">
            <v>144915</v>
          </cell>
          <cell r="B678" t="str">
            <v>De 91 a 180 días</v>
          </cell>
          <cell r="C678">
            <v>226751.77000000002</v>
          </cell>
          <cell r="D678">
            <v>163129.65000000002</v>
          </cell>
          <cell r="E678">
            <v>18496.78</v>
          </cell>
          <cell r="F678">
            <v>41339.490000000005</v>
          </cell>
          <cell r="G678">
            <v>5629.12</v>
          </cell>
        </row>
        <row r="679">
          <cell r="A679">
            <v>144920</v>
          </cell>
          <cell r="B679" t="str">
            <v>De 181 a 360 días</v>
          </cell>
          <cell r="C679">
            <v>419086.71</v>
          </cell>
          <cell r="D679">
            <v>191525.52</v>
          </cell>
          <cell r="E679">
            <v>7895.91</v>
          </cell>
          <cell r="F679">
            <v>58933.84</v>
          </cell>
          <cell r="G679">
            <v>8396.34</v>
          </cell>
        </row>
        <row r="680">
          <cell r="A680">
            <v>144925</v>
          </cell>
          <cell r="B680" t="str">
            <v>De más de 360 días</v>
          </cell>
          <cell r="C680">
            <v>1199978.8399999999</v>
          </cell>
          <cell r="D680">
            <v>198167.14</v>
          </cell>
          <cell r="E680">
            <v>88622.68</v>
          </cell>
          <cell r="F680">
            <v>253691.04</v>
          </cell>
          <cell r="G680">
            <v>27344.28</v>
          </cell>
        </row>
        <row r="681">
          <cell r="A681">
            <v>145005</v>
          </cell>
          <cell r="B681" t="str">
            <v>De 1 a 30 días</v>
          </cell>
          <cell r="C681">
            <v>695160.15999999992</v>
          </cell>
          <cell r="D681">
            <v>168712.79</v>
          </cell>
          <cell r="E681">
            <v>166305.74000000002</v>
          </cell>
          <cell r="F681">
            <v>162440.59000000003</v>
          </cell>
          <cell r="G681">
            <v>60678.859999999993</v>
          </cell>
        </row>
        <row r="682">
          <cell r="A682">
            <v>145010</v>
          </cell>
          <cell r="B682" t="str">
            <v>De 31 a 90 días</v>
          </cell>
          <cell r="C682">
            <v>4788856.5399999991</v>
          </cell>
          <cell r="D682">
            <v>1583249.0400000005</v>
          </cell>
          <cell r="E682">
            <v>816907.64999999956</v>
          </cell>
          <cell r="F682">
            <v>343619.51999999984</v>
          </cell>
          <cell r="G682">
            <v>122151.09999999996</v>
          </cell>
        </row>
        <row r="683">
          <cell r="A683">
            <v>145015</v>
          </cell>
          <cell r="B683" t="str">
            <v>De 91 a 180 días</v>
          </cell>
          <cell r="C683">
            <v>5249975.03</v>
          </cell>
          <cell r="D683">
            <v>1658347.81</v>
          </cell>
          <cell r="E683">
            <v>1043540.7999999999</v>
          </cell>
          <cell r="F683">
            <v>419787.49</v>
          </cell>
          <cell r="G683">
            <v>155218.81999999998</v>
          </cell>
        </row>
        <row r="684">
          <cell r="A684">
            <v>145020</v>
          </cell>
          <cell r="B684" t="str">
            <v>De 181 a 270 días</v>
          </cell>
          <cell r="C684">
            <v>4634819.0100000016</v>
          </cell>
          <cell r="D684">
            <v>1507039.3399999999</v>
          </cell>
          <cell r="E684">
            <v>1175382.8600000001</v>
          </cell>
          <cell r="F684">
            <v>546039.71999999986</v>
          </cell>
          <cell r="G684">
            <v>206096.27000000002</v>
          </cell>
        </row>
        <row r="685">
          <cell r="A685">
            <v>145025</v>
          </cell>
          <cell r="B685" t="str">
            <v>De más de 270 días</v>
          </cell>
          <cell r="C685">
            <v>21766908.940000001</v>
          </cell>
          <cell r="D685">
            <v>7799982.129999999</v>
          </cell>
          <cell r="E685">
            <v>4961555.0399999972</v>
          </cell>
          <cell r="F685">
            <v>3302278.78</v>
          </cell>
          <cell r="G685">
            <v>1430866.3099999998</v>
          </cell>
        </row>
        <row r="686">
          <cell r="A686">
            <v>145105</v>
          </cell>
          <cell r="B686" t="str">
            <v>De 1 a 30 días</v>
          </cell>
          <cell r="C686">
            <v>7699.69</v>
          </cell>
          <cell r="D686">
            <v>6805.2</v>
          </cell>
          <cell r="E686">
            <v>4365.05</v>
          </cell>
          <cell r="F686">
            <v>1726.1299999999999</v>
          </cell>
          <cell r="G686">
            <v>644.92000000000007</v>
          </cell>
        </row>
        <row r="687">
          <cell r="A687">
            <v>145110</v>
          </cell>
          <cell r="B687" t="str">
            <v>De 31 a 90 días</v>
          </cell>
          <cell r="C687">
            <v>108195.79000000002</v>
          </cell>
          <cell r="D687">
            <v>462836.41000000003</v>
          </cell>
          <cell r="E687">
            <v>13543.000000000002</v>
          </cell>
          <cell r="F687">
            <v>14646.230000000001</v>
          </cell>
          <cell r="G687">
            <v>6048.0700000000006</v>
          </cell>
        </row>
        <row r="688">
          <cell r="A688">
            <v>145115</v>
          </cell>
          <cell r="B688" t="str">
            <v>De 91 a 270 días</v>
          </cell>
          <cell r="C688">
            <v>468275.58000000007</v>
          </cell>
          <cell r="D688">
            <v>190503.91000000003</v>
          </cell>
          <cell r="E688">
            <v>64046.94999999999</v>
          </cell>
          <cell r="F688">
            <v>50116.909999999996</v>
          </cell>
          <cell r="G688">
            <v>28322.51</v>
          </cell>
        </row>
        <row r="689">
          <cell r="A689">
            <v>145120</v>
          </cell>
          <cell r="B689" t="str">
            <v>De 271 a 360 días</v>
          </cell>
          <cell r="C689">
            <v>165506.05000000002</v>
          </cell>
          <cell r="D689">
            <v>68003.87000000001</v>
          </cell>
          <cell r="E689">
            <v>26425.69</v>
          </cell>
          <cell r="F689">
            <v>23878.540000000005</v>
          </cell>
          <cell r="G689">
            <v>6631.3600000000006</v>
          </cell>
        </row>
        <row r="690">
          <cell r="A690">
            <v>145125</v>
          </cell>
          <cell r="B690" t="str">
            <v>De 361 a 720 días</v>
          </cell>
          <cell r="C690">
            <v>512579.88</v>
          </cell>
          <cell r="D690">
            <v>149301.54999999999</v>
          </cell>
          <cell r="E690">
            <v>133231.55000000002</v>
          </cell>
          <cell r="F690">
            <v>53427.16</v>
          </cell>
          <cell r="G690">
            <v>70155.86</v>
          </cell>
        </row>
        <row r="691">
          <cell r="A691">
            <v>145130</v>
          </cell>
          <cell r="B691" t="str">
            <v>De más de 720 días</v>
          </cell>
          <cell r="C691">
            <v>569030.07999999984</v>
          </cell>
          <cell r="D691">
            <v>146240.54999999999</v>
          </cell>
          <cell r="E691">
            <v>176375.92</v>
          </cell>
          <cell r="F691">
            <v>25096.68</v>
          </cell>
          <cell r="G691">
            <v>15053.45</v>
          </cell>
        </row>
        <row r="692">
          <cell r="A692">
            <v>145205</v>
          </cell>
          <cell r="B692" t="str">
            <v>De 1 a 30 días</v>
          </cell>
          <cell r="C692">
            <v>1122575.6299999999</v>
          </cell>
          <cell r="D692">
            <v>374142.15</v>
          </cell>
          <cell r="E692">
            <v>427916.70999999996</v>
          </cell>
          <cell r="F692">
            <v>785355.0399999998</v>
          </cell>
          <cell r="G692">
            <v>228052.79999999996</v>
          </cell>
        </row>
        <row r="693">
          <cell r="A693">
            <v>145210</v>
          </cell>
          <cell r="B693" t="str">
            <v>De 31 a 90 días</v>
          </cell>
          <cell r="C693">
            <v>7289039.2900000019</v>
          </cell>
          <cell r="D693">
            <v>3664484.2199999997</v>
          </cell>
          <cell r="E693">
            <v>2407587.77</v>
          </cell>
          <cell r="F693">
            <v>1828553.3000000003</v>
          </cell>
          <cell r="G693">
            <v>531992.00999999978</v>
          </cell>
        </row>
        <row r="694">
          <cell r="A694">
            <v>145215</v>
          </cell>
          <cell r="B694" t="str">
            <v>De 91 a 180 días</v>
          </cell>
          <cell r="C694">
            <v>8536633.4700000007</v>
          </cell>
          <cell r="D694">
            <v>3908250.88</v>
          </cell>
          <cell r="E694">
            <v>3178517.9799999991</v>
          </cell>
          <cell r="F694">
            <v>2026877.6599999995</v>
          </cell>
          <cell r="G694">
            <v>621458.9299999997</v>
          </cell>
        </row>
        <row r="695">
          <cell r="A695">
            <v>145220</v>
          </cell>
          <cell r="B695" t="str">
            <v>De 181 a 360 días</v>
          </cell>
          <cell r="C695">
            <v>14585542.050000004</v>
          </cell>
          <cell r="D695">
            <v>6966238.7400000002</v>
          </cell>
          <cell r="E695">
            <v>5660348.790000001</v>
          </cell>
          <cell r="F695">
            <v>3087753.27</v>
          </cell>
          <cell r="G695">
            <v>1166385.9600000002</v>
          </cell>
        </row>
        <row r="696">
          <cell r="A696">
            <v>145225</v>
          </cell>
          <cell r="B696" t="str">
            <v>De más de 360 días</v>
          </cell>
          <cell r="C696">
            <v>31139867.43</v>
          </cell>
          <cell r="D696">
            <v>17930110.669999998</v>
          </cell>
          <cell r="E696">
            <v>13133260.559999997</v>
          </cell>
          <cell r="F696">
            <v>9814779.5200000014</v>
          </cell>
          <cell r="G696">
            <v>2832104.3900000006</v>
          </cell>
        </row>
        <row r="697">
          <cell r="A697">
            <v>145305</v>
          </cell>
          <cell r="B697" t="str">
            <v>De 1 a 30 días</v>
          </cell>
          <cell r="C697">
            <v>0</v>
          </cell>
          <cell r="D697">
            <v>0</v>
          </cell>
          <cell r="E697">
            <v>0</v>
          </cell>
          <cell r="F697">
            <v>0</v>
          </cell>
          <cell r="G697">
            <v>0</v>
          </cell>
        </row>
        <row r="698">
          <cell r="A698">
            <v>145310</v>
          </cell>
          <cell r="B698" t="str">
            <v>De 31 a 90 días</v>
          </cell>
          <cell r="C698">
            <v>15585.72</v>
          </cell>
          <cell r="D698">
            <v>0</v>
          </cell>
          <cell r="E698">
            <v>0</v>
          </cell>
          <cell r="F698">
            <v>0</v>
          </cell>
          <cell r="G698">
            <v>0</v>
          </cell>
        </row>
        <row r="699">
          <cell r="A699">
            <v>145315</v>
          </cell>
          <cell r="B699" t="str">
            <v>De 91 a 180 días</v>
          </cell>
          <cell r="C699">
            <v>13293.74</v>
          </cell>
          <cell r="D699">
            <v>0</v>
          </cell>
          <cell r="E699">
            <v>0</v>
          </cell>
          <cell r="F699">
            <v>0</v>
          </cell>
          <cell r="G699">
            <v>0</v>
          </cell>
        </row>
        <row r="700">
          <cell r="A700">
            <v>145320</v>
          </cell>
          <cell r="B700" t="str">
            <v>De 181 a 360 días</v>
          </cell>
          <cell r="C700">
            <v>0</v>
          </cell>
          <cell r="D700">
            <v>0</v>
          </cell>
          <cell r="E700">
            <v>0</v>
          </cell>
          <cell r="F700">
            <v>0</v>
          </cell>
          <cell r="G700">
            <v>902.61</v>
          </cell>
        </row>
        <row r="701">
          <cell r="A701">
            <v>145325</v>
          </cell>
          <cell r="B701" t="str">
            <v>De más de 360 días</v>
          </cell>
          <cell r="C701">
            <v>0</v>
          </cell>
          <cell r="D701">
            <v>0</v>
          </cell>
          <cell r="E701">
            <v>0</v>
          </cell>
          <cell r="F701">
            <v>0</v>
          </cell>
          <cell r="G701">
            <v>67.44</v>
          </cell>
        </row>
        <row r="702">
          <cell r="A702">
            <v>145405</v>
          </cell>
          <cell r="B702" t="str">
            <v>De 1 a 30 días</v>
          </cell>
          <cell r="C702">
            <v>0</v>
          </cell>
          <cell r="D702">
            <v>0</v>
          </cell>
          <cell r="E702">
            <v>0</v>
          </cell>
          <cell r="F702">
            <v>0</v>
          </cell>
          <cell r="G702">
            <v>13090.9</v>
          </cell>
        </row>
        <row r="703">
          <cell r="A703">
            <v>145410</v>
          </cell>
          <cell r="B703" t="str">
            <v>De 31 a 90 días</v>
          </cell>
          <cell r="C703">
            <v>0</v>
          </cell>
          <cell r="D703">
            <v>0</v>
          </cell>
          <cell r="E703">
            <v>0</v>
          </cell>
          <cell r="F703">
            <v>0</v>
          </cell>
          <cell r="G703">
            <v>6648.32</v>
          </cell>
        </row>
        <row r="704">
          <cell r="A704">
            <v>145415</v>
          </cell>
          <cell r="B704" t="str">
            <v>De 91 a 180 días</v>
          </cell>
          <cell r="C704">
            <v>0</v>
          </cell>
          <cell r="D704">
            <v>0</v>
          </cell>
          <cell r="E704">
            <v>0</v>
          </cell>
          <cell r="F704">
            <v>0</v>
          </cell>
          <cell r="G704">
            <v>9521.74</v>
          </cell>
        </row>
        <row r="705">
          <cell r="A705">
            <v>145420</v>
          </cell>
          <cell r="B705" t="str">
            <v>De 181 a 360 días</v>
          </cell>
          <cell r="C705">
            <v>0</v>
          </cell>
          <cell r="D705">
            <v>0</v>
          </cell>
          <cell r="E705">
            <v>0</v>
          </cell>
          <cell r="F705">
            <v>0</v>
          </cell>
          <cell r="G705">
            <v>23134.31</v>
          </cell>
        </row>
        <row r="706">
          <cell r="A706">
            <v>145425</v>
          </cell>
          <cell r="B706" t="str">
            <v>De más de 360 días</v>
          </cell>
          <cell r="C706">
            <v>0</v>
          </cell>
          <cell r="D706">
            <v>0</v>
          </cell>
          <cell r="E706">
            <v>0</v>
          </cell>
          <cell r="F706">
            <v>0</v>
          </cell>
          <cell r="G706">
            <v>54214.21</v>
          </cell>
        </row>
        <row r="707">
          <cell r="A707">
            <v>145505</v>
          </cell>
          <cell r="B707" t="str">
            <v>De 1 a 30 días</v>
          </cell>
          <cell r="C707">
            <v>533.79999999999995</v>
          </cell>
          <cell r="D707">
            <v>1</v>
          </cell>
          <cell r="E707">
            <v>4358.3100000000004</v>
          </cell>
          <cell r="F707">
            <v>2304.42</v>
          </cell>
          <cell r="G707">
            <v>4498.74</v>
          </cell>
        </row>
        <row r="708">
          <cell r="A708">
            <v>145510</v>
          </cell>
          <cell r="B708" t="str">
            <v>De 31 a 90 días</v>
          </cell>
          <cell r="C708">
            <v>83491.080000000016</v>
          </cell>
          <cell r="D708">
            <v>10450.199999999999</v>
          </cell>
          <cell r="E708">
            <v>35016.019999999997</v>
          </cell>
          <cell r="F708">
            <v>16464.21</v>
          </cell>
          <cell r="G708">
            <v>5969.74</v>
          </cell>
        </row>
        <row r="709">
          <cell r="A709">
            <v>145515</v>
          </cell>
          <cell r="B709" t="str">
            <v>De 91 a 180 días</v>
          </cell>
          <cell r="C709">
            <v>50582.850000000006</v>
          </cell>
          <cell r="D709">
            <v>6123.57</v>
          </cell>
          <cell r="E709">
            <v>34710.79</v>
          </cell>
          <cell r="F709">
            <v>18451.41</v>
          </cell>
          <cell r="G709">
            <v>24205.000000000004</v>
          </cell>
        </row>
        <row r="710">
          <cell r="A710">
            <v>145520</v>
          </cell>
          <cell r="B710" t="str">
            <v>De 181 a 360 días</v>
          </cell>
          <cell r="C710">
            <v>32140.589999999997</v>
          </cell>
          <cell r="D710">
            <v>4211.6000000000004</v>
          </cell>
          <cell r="E710">
            <v>29483.69</v>
          </cell>
          <cell r="F710">
            <v>24411.11</v>
          </cell>
          <cell r="G710">
            <v>17390.879999999997</v>
          </cell>
        </row>
        <row r="711">
          <cell r="A711">
            <v>145525</v>
          </cell>
          <cell r="B711" t="str">
            <v>De más de 360 días</v>
          </cell>
          <cell r="C711">
            <v>40491.189999999995</v>
          </cell>
          <cell r="D711">
            <v>58.52</v>
          </cell>
          <cell r="E711">
            <v>96882.85</v>
          </cell>
          <cell r="F711">
            <v>40841.26</v>
          </cell>
          <cell r="G711">
            <v>68706.37</v>
          </cell>
        </row>
        <row r="712">
          <cell r="A712">
            <v>145605</v>
          </cell>
          <cell r="B712" t="str">
            <v>De 1 a 30 días</v>
          </cell>
          <cell r="C712">
            <v>0</v>
          </cell>
          <cell r="D712">
            <v>0</v>
          </cell>
          <cell r="E712">
            <v>0</v>
          </cell>
          <cell r="F712">
            <v>0</v>
          </cell>
          <cell r="G712">
            <v>0</v>
          </cell>
        </row>
        <row r="713">
          <cell r="A713">
            <v>145610</v>
          </cell>
          <cell r="B713" t="str">
            <v>De 31 a 90 días</v>
          </cell>
          <cell r="C713">
            <v>0</v>
          </cell>
          <cell r="D713">
            <v>0</v>
          </cell>
          <cell r="E713">
            <v>0</v>
          </cell>
          <cell r="F713">
            <v>0</v>
          </cell>
          <cell r="G713">
            <v>0</v>
          </cell>
        </row>
        <row r="714">
          <cell r="A714">
            <v>145615</v>
          </cell>
          <cell r="B714" t="str">
            <v>De 91 a 270 días</v>
          </cell>
          <cell r="C714">
            <v>0</v>
          </cell>
          <cell r="D714">
            <v>0</v>
          </cell>
          <cell r="E714">
            <v>0</v>
          </cell>
          <cell r="F714">
            <v>0</v>
          </cell>
          <cell r="G714">
            <v>0</v>
          </cell>
        </row>
        <row r="715">
          <cell r="A715">
            <v>145620</v>
          </cell>
          <cell r="B715" t="str">
            <v>De 271 a 360 días</v>
          </cell>
          <cell r="C715">
            <v>0</v>
          </cell>
          <cell r="D715">
            <v>0</v>
          </cell>
          <cell r="E715">
            <v>0</v>
          </cell>
          <cell r="F715">
            <v>0</v>
          </cell>
          <cell r="G715">
            <v>0</v>
          </cell>
        </row>
        <row r="716">
          <cell r="A716">
            <v>145625</v>
          </cell>
          <cell r="B716" t="str">
            <v>De 361 a 720 días</v>
          </cell>
          <cell r="C716">
            <v>0</v>
          </cell>
          <cell r="D716">
            <v>0</v>
          </cell>
          <cell r="E716">
            <v>0</v>
          </cell>
          <cell r="F716">
            <v>0</v>
          </cell>
          <cell r="G716">
            <v>0</v>
          </cell>
        </row>
        <row r="717">
          <cell r="A717">
            <v>145630</v>
          </cell>
          <cell r="B717" t="str">
            <v>De más de 720 días</v>
          </cell>
          <cell r="C717">
            <v>0</v>
          </cell>
          <cell r="D717">
            <v>0</v>
          </cell>
          <cell r="E717">
            <v>0</v>
          </cell>
          <cell r="F717">
            <v>340.01</v>
          </cell>
          <cell r="G717">
            <v>0</v>
          </cell>
        </row>
        <row r="718">
          <cell r="A718">
            <v>145705</v>
          </cell>
          <cell r="B718" t="str">
            <v>De 1 a 30 días</v>
          </cell>
          <cell r="C718">
            <v>0</v>
          </cell>
          <cell r="D718">
            <v>0</v>
          </cell>
          <cell r="E718">
            <v>0</v>
          </cell>
          <cell r="F718">
            <v>0</v>
          </cell>
          <cell r="G718">
            <v>0</v>
          </cell>
        </row>
        <row r="719">
          <cell r="A719">
            <v>145710</v>
          </cell>
          <cell r="B719" t="str">
            <v>De 31 a 90 días</v>
          </cell>
          <cell r="C719">
            <v>43044.32</v>
          </cell>
          <cell r="D719">
            <v>8409.36</v>
          </cell>
          <cell r="E719">
            <v>0</v>
          </cell>
          <cell r="F719">
            <v>0</v>
          </cell>
          <cell r="G719">
            <v>0</v>
          </cell>
        </row>
        <row r="720">
          <cell r="A720">
            <v>145715</v>
          </cell>
          <cell r="B720" t="str">
            <v>De 91 a 180 días</v>
          </cell>
          <cell r="C720">
            <v>2067.94</v>
          </cell>
          <cell r="D720">
            <v>0</v>
          </cell>
          <cell r="E720">
            <v>0</v>
          </cell>
          <cell r="F720">
            <v>0</v>
          </cell>
          <cell r="G720">
            <v>0</v>
          </cell>
        </row>
        <row r="721">
          <cell r="A721">
            <v>145720</v>
          </cell>
          <cell r="B721" t="str">
            <v>De 181 a 360 días</v>
          </cell>
          <cell r="C721">
            <v>2732.27</v>
          </cell>
          <cell r="D721">
            <v>0</v>
          </cell>
          <cell r="E721">
            <v>0</v>
          </cell>
          <cell r="F721">
            <v>0</v>
          </cell>
          <cell r="G721">
            <v>0</v>
          </cell>
        </row>
        <row r="722">
          <cell r="A722">
            <v>145725</v>
          </cell>
          <cell r="B722" t="str">
            <v>De más de 360 días</v>
          </cell>
          <cell r="C722">
            <v>28731.56</v>
          </cell>
          <cell r="D722">
            <v>50003</v>
          </cell>
          <cell r="E722">
            <v>0</v>
          </cell>
          <cell r="F722">
            <v>0</v>
          </cell>
          <cell r="G722">
            <v>0</v>
          </cell>
        </row>
        <row r="723">
          <cell r="A723">
            <v>145805</v>
          </cell>
          <cell r="B723" t="str">
            <v>De 1 a 30 días</v>
          </cell>
          <cell r="C723">
            <v>15965.63</v>
          </cell>
          <cell r="D723">
            <v>1709.7</v>
          </cell>
          <cell r="E723">
            <v>0</v>
          </cell>
          <cell r="F723">
            <v>0</v>
          </cell>
          <cell r="G723">
            <v>0</v>
          </cell>
        </row>
        <row r="724">
          <cell r="A724">
            <v>145810</v>
          </cell>
          <cell r="B724" t="str">
            <v>De 31 a 90 días</v>
          </cell>
          <cell r="C724">
            <v>53360.760000000009</v>
          </cell>
          <cell r="D724">
            <v>6656.4699999999993</v>
          </cell>
          <cell r="E724">
            <v>5271.6100000000006</v>
          </cell>
          <cell r="F724">
            <v>1163.9100000000001</v>
          </cell>
          <cell r="G724">
            <v>0</v>
          </cell>
        </row>
        <row r="725">
          <cell r="A725">
            <v>145815</v>
          </cell>
          <cell r="B725" t="str">
            <v>De 91 a 180 días</v>
          </cell>
          <cell r="C725">
            <v>60987.130000000005</v>
          </cell>
          <cell r="D725">
            <v>8204.84</v>
          </cell>
          <cell r="E725">
            <v>5595.92</v>
          </cell>
          <cell r="F725">
            <v>1173.6300000000001</v>
          </cell>
          <cell r="G725">
            <v>0</v>
          </cell>
        </row>
        <row r="726">
          <cell r="A726">
            <v>145820</v>
          </cell>
          <cell r="B726" t="str">
            <v>De 181 a 270 días</v>
          </cell>
          <cell r="C726">
            <v>22655.329999999998</v>
          </cell>
          <cell r="D726">
            <v>7233.24</v>
          </cell>
          <cell r="E726">
            <v>4201.28</v>
          </cell>
          <cell r="F726">
            <v>1002.78</v>
          </cell>
          <cell r="G726">
            <v>0</v>
          </cell>
        </row>
        <row r="727">
          <cell r="A727">
            <v>145825</v>
          </cell>
          <cell r="B727" t="str">
            <v>De más de 270 días</v>
          </cell>
          <cell r="C727">
            <v>65293.020000000004</v>
          </cell>
          <cell r="D727">
            <v>118934.3</v>
          </cell>
          <cell r="E727">
            <v>7262.58</v>
          </cell>
          <cell r="F727">
            <v>1202.22</v>
          </cell>
          <cell r="G727">
            <v>0</v>
          </cell>
        </row>
        <row r="728">
          <cell r="A728">
            <v>145905</v>
          </cell>
          <cell r="B728" t="str">
            <v>De 1 a 30 días</v>
          </cell>
          <cell r="C728">
            <v>0</v>
          </cell>
          <cell r="D728">
            <v>816.98</v>
          </cell>
          <cell r="E728">
            <v>0</v>
          </cell>
          <cell r="F728">
            <v>0</v>
          </cell>
          <cell r="G728">
            <v>0</v>
          </cell>
        </row>
        <row r="729">
          <cell r="A729">
            <v>145910</v>
          </cell>
          <cell r="B729" t="str">
            <v>De 31 a 90 días</v>
          </cell>
          <cell r="C729">
            <v>1030.46</v>
          </cell>
          <cell r="D729">
            <v>1612.27</v>
          </cell>
          <cell r="E729">
            <v>219.75</v>
          </cell>
          <cell r="F729">
            <v>0</v>
          </cell>
          <cell r="G729">
            <v>0</v>
          </cell>
        </row>
        <row r="730">
          <cell r="A730">
            <v>145915</v>
          </cell>
          <cell r="B730" t="str">
            <v>De 91 a 270 días</v>
          </cell>
          <cell r="C730">
            <v>2145.7600000000002</v>
          </cell>
          <cell r="D730">
            <v>967.28</v>
          </cell>
          <cell r="E730">
            <v>239.52</v>
          </cell>
          <cell r="F730">
            <v>0</v>
          </cell>
          <cell r="G730">
            <v>0</v>
          </cell>
        </row>
        <row r="731">
          <cell r="A731">
            <v>145920</v>
          </cell>
          <cell r="B731" t="str">
            <v>De 271 a 360 días</v>
          </cell>
          <cell r="C731">
            <v>88.92</v>
          </cell>
          <cell r="D731">
            <v>357.43</v>
          </cell>
          <cell r="E731">
            <v>0</v>
          </cell>
          <cell r="F731">
            <v>0</v>
          </cell>
          <cell r="G731">
            <v>0</v>
          </cell>
        </row>
        <row r="732">
          <cell r="A732">
            <v>145925</v>
          </cell>
          <cell r="B732" t="str">
            <v>De 361 a 720 días</v>
          </cell>
          <cell r="C732">
            <v>0</v>
          </cell>
          <cell r="D732">
            <v>907.67</v>
          </cell>
          <cell r="E732">
            <v>0</v>
          </cell>
          <cell r="F732">
            <v>0</v>
          </cell>
          <cell r="G732">
            <v>0</v>
          </cell>
        </row>
        <row r="733">
          <cell r="A733">
            <v>145930</v>
          </cell>
          <cell r="B733" t="str">
            <v>De más de 720 días</v>
          </cell>
          <cell r="C733">
            <v>0</v>
          </cell>
          <cell r="D733">
            <v>1</v>
          </cell>
          <cell r="E733">
            <v>0</v>
          </cell>
          <cell r="F733">
            <v>0</v>
          </cell>
          <cell r="G733">
            <v>0</v>
          </cell>
        </row>
        <row r="734">
          <cell r="A734">
            <v>146005</v>
          </cell>
          <cell r="B734" t="str">
            <v>De 1 a 30 días</v>
          </cell>
          <cell r="C734">
            <v>351.35</v>
          </cell>
          <cell r="D734">
            <v>1485.77</v>
          </cell>
          <cell r="E734">
            <v>582.96</v>
          </cell>
          <cell r="F734">
            <v>408.15</v>
          </cell>
          <cell r="G734">
            <v>0</v>
          </cell>
        </row>
        <row r="735">
          <cell r="A735">
            <v>146010</v>
          </cell>
          <cell r="B735" t="str">
            <v>De 31 a 90 días</v>
          </cell>
          <cell r="C735">
            <v>40954.369999999995</v>
          </cell>
          <cell r="D735">
            <v>5282.24</v>
          </cell>
          <cell r="E735">
            <v>8075.8799999999992</v>
          </cell>
          <cell r="F735">
            <v>6004.8399999999992</v>
          </cell>
          <cell r="G735">
            <v>0</v>
          </cell>
        </row>
        <row r="736">
          <cell r="A736">
            <v>146015</v>
          </cell>
          <cell r="B736" t="str">
            <v>De 91 a 180 días</v>
          </cell>
          <cell r="C736">
            <v>36716.959999999999</v>
          </cell>
          <cell r="D736">
            <v>7448.45</v>
          </cell>
          <cell r="E736">
            <v>11968</v>
          </cell>
          <cell r="F736">
            <v>7532.9999999999991</v>
          </cell>
          <cell r="G736">
            <v>0</v>
          </cell>
        </row>
        <row r="737">
          <cell r="A737">
            <v>146020</v>
          </cell>
          <cell r="B737" t="str">
            <v>De 181 a 360 días</v>
          </cell>
          <cell r="C737">
            <v>45665.97</v>
          </cell>
          <cell r="D737">
            <v>15584.75</v>
          </cell>
          <cell r="E737">
            <v>16226.34</v>
          </cell>
          <cell r="F737">
            <v>7239.9699999999993</v>
          </cell>
          <cell r="G737">
            <v>0</v>
          </cell>
        </row>
        <row r="738">
          <cell r="A738">
            <v>146025</v>
          </cell>
          <cell r="B738" t="str">
            <v>De más de 360 días</v>
          </cell>
          <cell r="C738">
            <v>35970.78</v>
          </cell>
          <cell r="D738">
            <v>42447.58</v>
          </cell>
          <cell r="E738">
            <v>8918.67</v>
          </cell>
          <cell r="F738">
            <v>35400.559999999998</v>
          </cell>
          <cell r="G738">
            <v>0</v>
          </cell>
        </row>
        <row r="739">
          <cell r="A739">
            <v>146105</v>
          </cell>
          <cell r="B739" t="str">
            <v>De 1 a 30 días</v>
          </cell>
          <cell r="C739">
            <v>0</v>
          </cell>
          <cell r="D739">
            <v>0</v>
          </cell>
          <cell r="E739">
            <v>0</v>
          </cell>
          <cell r="F739">
            <v>0</v>
          </cell>
          <cell r="G739">
            <v>0</v>
          </cell>
        </row>
        <row r="740">
          <cell r="A740">
            <v>146110</v>
          </cell>
          <cell r="B740" t="str">
            <v>De 31 a 90 días</v>
          </cell>
          <cell r="C740">
            <v>0</v>
          </cell>
          <cell r="D740">
            <v>0</v>
          </cell>
          <cell r="E740">
            <v>0</v>
          </cell>
          <cell r="F740">
            <v>0</v>
          </cell>
          <cell r="G740">
            <v>0</v>
          </cell>
        </row>
        <row r="741">
          <cell r="A741">
            <v>146115</v>
          </cell>
          <cell r="B741" t="str">
            <v>De 91 a 180 días</v>
          </cell>
          <cell r="C741">
            <v>0</v>
          </cell>
          <cell r="D741">
            <v>0</v>
          </cell>
          <cell r="E741">
            <v>0</v>
          </cell>
          <cell r="F741">
            <v>0</v>
          </cell>
          <cell r="G741">
            <v>0</v>
          </cell>
        </row>
        <row r="742">
          <cell r="A742">
            <v>146120</v>
          </cell>
          <cell r="B742" t="str">
            <v>De 181 a 360 días</v>
          </cell>
          <cell r="C742">
            <v>0</v>
          </cell>
          <cell r="D742">
            <v>0</v>
          </cell>
          <cell r="E742">
            <v>0</v>
          </cell>
          <cell r="F742">
            <v>0</v>
          </cell>
          <cell r="G742">
            <v>0</v>
          </cell>
        </row>
        <row r="743">
          <cell r="A743">
            <v>146125</v>
          </cell>
          <cell r="B743" t="str">
            <v>De más de 360 días</v>
          </cell>
          <cell r="C743">
            <v>0</v>
          </cell>
          <cell r="D743">
            <v>0</v>
          </cell>
          <cell r="E743">
            <v>0</v>
          </cell>
          <cell r="F743">
            <v>0</v>
          </cell>
          <cell r="G743">
            <v>0</v>
          </cell>
        </row>
        <row r="744">
          <cell r="A744">
            <v>146205</v>
          </cell>
          <cell r="B744" t="str">
            <v>De 1 a 30 días</v>
          </cell>
          <cell r="C744">
            <v>0</v>
          </cell>
          <cell r="D744">
            <v>0</v>
          </cell>
          <cell r="E744">
            <v>0</v>
          </cell>
          <cell r="F744">
            <v>0</v>
          </cell>
          <cell r="G744">
            <v>0</v>
          </cell>
        </row>
        <row r="745">
          <cell r="A745">
            <v>146210</v>
          </cell>
          <cell r="B745" t="str">
            <v>De 31 a 90 días</v>
          </cell>
          <cell r="C745">
            <v>0</v>
          </cell>
          <cell r="D745">
            <v>0</v>
          </cell>
          <cell r="E745">
            <v>0</v>
          </cell>
          <cell r="F745">
            <v>0</v>
          </cell>
          <cell r="G745">
            <v>0</v>
          </cell>
        </row>
        <row r="746">
          <cell r="A746">
            <v>146215</v>
          </cell>
          <cell r="B746" t="str">
            <v>De 91 a 180 días</v>
          </cell>
          <cell r="C746">
            <v>0</v>
          </cell>
          <cell r="D746">
            <v>0</v>
          </cell>
          <cell r="E746">
            <v>0</v>
          </cell>
          <cell r="F746">
            <v>0</v>
          </cell>
          <cell r="G746">
            <v>0</v>
          </cell>
        </row>
        <row r="747">
          <cell r="A747">
            <v>146220</v>
          </cell>
          <cell r="B747" t="str">
            <v>De 181 a 360 días</v>
          </cell>
          <cell r="C747">
            <v>0</v>
          </cell>
          <cell r="D747">
            <v>0</v>
          </cell>
          <cell r="E747">
            <v>0</v>
          </cell>
          <cell r="F747">
            <v>0</v>
          </cell>
          <cell r="G747">
            <v>0</v>
          </cell>
        </row>
        <row r="748">
          <cell r="A748">
            <v>146225</v>
          </cell>
          <cell r="B748" t="str">
            <v>De más de 360 días</v>
          </cell>
          <cell r="C748">
            <v>0</v>
          </cell>
          <cell r="D748">
            <v>0</v>
          </cell>
          <cell r="E748">
            <v>0</v>
          </cell>
          <cell r="F748">
            <v>0</v>
          </cell>
          <cell r="G748">
            <v>0</v>
          </cell>
        </row>
        <row r="749">
          <cell r="A749">
            <v>146305</v>
          </cell>
          <cell r="B749" t="str">
            <v>De 1 a 30 días</v>
          </cell>
          <cell r="C749">
            <v>0</v>
          </cell>
          <cell r="D749">
            <v>0</v>
          </cell>
          <cell r="E749">
            <v>88379.41</v>
          </cell>
          <cell r="F749">
            <v>0</v>
          </cell>
          <cell r="G749">
            <v>0</v>
          </cell>
        </row>
        <row r="750">
          <cell r="A750">
            <v>146310</v>
          </cell>
          <cell r="B750" t="str">
            <v>De 31 a 90 días</v>
          </cell>
          <cell r="C750">
            <v>528.09</v>
          </cell>
          <cell r="D750">
            <v>0</v>
          </cell>
          <cell r="E750">
            <v>173891.63</v>
          </cell>
          <cell r="F750">
            <v>0</v>
          </cell>
          <cell r="G750">
            <v>0</v>
          </cell>
        </row>
        <row r="751">
          <cell r="A751">
            <v>146315</v>
          </cell>
          <cell r="B751" t="str">
            <v>De 91 a 180 días</v>
          </cell>
          <cell r="C751">
            <v>432.08</v>
          </cell>
          <cell r="D751">
            <v>0</v>
          </cell>
          <cell r="E751">
            <v>18083.509999999998</v>
          </cell>
          <cell r="F751">
            <v>0</v>
          </cell>
          <cell r="G751">
            <v>0</v>
          </cell>
        </row>
        <row r="752">
          <cell r="A752">
            <v>146320</v>
          </cell>
          <cell r="B752" t="str">
            <v>De 181 a 360 días</v>
          </cell>
          <cell r="C752">
            <v>55.57</v>
          </cell>
          <cell r="D752">
            <v>0</v>
          </cell>
          <cell r="E752">
            <v>9200.2800000000007</v>
          </cell>
          <cell r="F752">
            <v>0</v>
          </cell>
          <cell r="G752">
            <v>0</v>
          </cell>
        </row>
        <row r="753">
          <cell r="A753">
            <v>146325</v>
          </cell>
          <cell r="B753" t="str">
            <v>De más de 360 días</v>
          </cell>
          <cell r="C753">
            <v>0</v>
          </cell>
          <cell r="D753">
            <v>0</v>
          </cell>
          <cell r="E753">
            <v>19312.919999999998</v>
          </cell>
          <cell r="F753">
            <v>0</v>
          </cell>
          <cell r="G753">
            <v>0</v>
          </cell>
        </row>
        <row r="754">
          <cell r="A754">
            <v>146405</v>
          </cell>
          <cell r="B754" t="str">
            <v>De 1 a 30 días</v>
          </cell>
          <cell r="C754">
            <v>0</v>
          </cell>
          <cell r="D754">
            <v>0</v>
          </cell>
          <cell r="E754">
            <v>0</v>
          </cell>
          <cell r="F754">
            <v>0</v>
          </cell>
          <cell r="G754">
            <v>0</v>
          </cell>
        </row>
        <row r="755">
          <cell r="A755">
            <v>146410</v>
          </cell>
          <cell r="B755" t="str">
            <v>De 31 a 90 días</v>
          </cell>
          <cell r="C755">
            <v>0</v>
          </cell>
          <cell r="D755">
            <v>0</v>
          </cell>
          <cell r="E755">
            <v>0</v>
          </cell>
          <cell r="F755">
            <v>0</v>
          </cell>
          <cell r="G755">
            <v>0</v>
          </cell>
        </row>
        <row r="756">
          <cell r="A756">
            <v>146415</v>
          </cell>
          <cell r="B756" t="str">
            <v>De 91 a 270 días</v>
          </cell>
          <cell r="C756">
            <v>0</v>
          </cell>
          <cell r="D756">
            <v>0</v>
          </cell>
          <cell r="E756">
            <v>0</v>
          </cell>
          <cell r="F756">
            <v>0</v>
          </cell>
          <cell r="G756">
            <v>0</v>
          </cell>
        </row>
        <row r="757">
          <cell r="A757">
            <v>146420</v>
          </cell>
          <cell r="B757" t="str">
            <v>De 271 a 360 días</v>
          </cell>
          <cell r="C757">
            <v>0</v>
          </cell>
          <cell r="D757">
            <v>0</v>
          </cell>
          <cell r="E757">
            <v>0</v>
          </cell>
          <cell r="F757">
            <v>0</v>
          </cell>
          <cell r="G757">
            <v>0</v>
          </cell>
        </row>
        <row r="758">
          <cell r="A758">
            <v>146425</v>
          </cell>
          <cell r="B758" t="str">
            <v>De 361 a 720 días</v>
          </cell>
          <cell r="C758">
            <v>0</v>
          </cell>
          <cell r="D758">
            <v>0</v>
          </cell>
          <cell r="E758">
            <v>0</v>
          </cell>
          <cell r="F758">
            <v>0</v>
          </cell>
          <cell r="G758">
            <v>0</v>
          </cell>
        </row>
        <row r="759">
          <cell r="A759">
            <v>146430</v>
          </cell>
          <cell r="B759" t="str">
            <v>De más de 720 días</v>
          </cell>
          <cell r="C759">
            <v>0</v>
          </cell>
          <cell r="D759">
            <v>0</v>
          </cell>
          <cell r="E759">
            <v>0</v>
          </cell>
          <cell r="F759">
            <v>0</v>
          </cell>
          <cell r="G759">
            <v>0</v>
          </cell>
        </row>
        <row r="760">
          <cell r="A760">
            <v>146505</v>
          </cell>
          <cell r="B760" t="str">
            <v>De 1 a 30 días</v>
          </cell>
          <cell r="C760">
            <v>0</v>
          </cell>
          <cell r="D760">
            <v>0</v>
          </cell>
          <cell r="E760">
            <v>43333.33</v>
          </cell>
          <cell r="F760">
            <v>0</v>
          </cell>
          <cell r="G760">
            <v>0</v>
          </cell>
        </row>
        <row r="761">
          <cell r="A761">
            <v>146510</v>
          </cell>
          <cell r="B761" t="str">
            <v>De 31 a 90 días</v>
          </cell>
          <cell r="C761">
            <v>856.34</v>
          </cell>
          <cell r="D761">
            <v>7242.88</v>
          </cell>
          <cell r="E761">
            <v>86666.66</v>
          </cell>
          <cell r="F761">
            <v>0</v>
          </cell>
          <cell r="G761">
            <v>0</v>
          </cell>
        </row>
        <row r="762">
          <cell r="A762">
            <v>146515</v>
          </cell>
          <cell r="B762" t="str">
            <v>De 91 a 180 días</v>
          </cell>
          <cell r="C762">
            <v>300</v>
          </cell>
          <cell r="D762">
            <v>486.85</v>
          </cell>
          <cell r="E762">
            <v>43333.33</v>
          </cell>
          <cell r="F762">
            <v>0</v>
          </cell>
          <cell r="G762">
            <v>0</v>
          </cell>
        </row>
        <row r="763">
          <cell r="A763">
            <v>146520</v>
          </cell>
          <cell r="B763" t="str">
            <v>De 181 a 360 días</v>
          </cell>
          <cell r="C763">
            <v>0</v>
          </cell>
          <cell r="D763">
            <v>1</v>
          </cell>
          <cell r="E763">
            <v>0</v>
          </cell>
          <cell r="F763">
            <v>6832.49</v>
          </cell>
          <cell r="G763">
            <v>0</v>
          </cell>
        </row>
        <row r="764">
          <cell r="A764">
            <v>146525</v>
          </cell>
          <cell r="B764" t="str">
            <v>De más de 360 días</v>
          </cell>
          <cell r="C764">
            <v>15</v>
          </cell>
          <cell r="D764">
            <v>11</v>
          </cell>
          <cell r="E764">
            <v>0</v>
          </cell>
          <cell r="F764">
            <v>36619.4</v>
          </cell>
          <cell r="G764">
            <v>0</v>
          </cell>
        </row>
        <row r="765">
          <cell r="A765">
            <v>146605</v>
          </cell>
          <cell r="B765" t="str">
            <v>De 1 a 30 días</v>
          </cell>
          <cell r="C765">
            <v>902.44</v>
          </cell>
          <cell r="D765">
            <v>586.62</v>
          </cell>
          <cell r="E765">
            <v>338.8</v>
          </cell>
          <cell r="F765">
            <v>1495.05</v>
          </cell>
          <cell r="G765">
            <v>218.55</v>
          </cell>
        </row>
        <row r="766">
          <cell r="A766">
            <v>146610</v>
          </cell>
          <cell r="B766" t="str">
            <v>De 31 a 90 días</v>
          </cell>
          <cell r="C766">
            <v>20306.919999999998</v>
          </cell>
          <cell r="D766">
            <v>3862.25</v>
          </cell>
          <cell r="E766">
            <v>20618.019999999997</v>
          </cell>
          <cell r="F766">
            <v>1271.6400000000001</v>
          </cell>
          <cell r="G766">
            <v>804.51</v>
          </cell>
        </row>
        <row r="767">
          <cell r="A767">
            <v>146615</v>
          </cell>
          <cell r="B767" t="str">
            <v>De 91 a 180 días</v>
          </cell>
          <cell r="C767">
            <v>14891.210000000001</v>
          </cell>
          <cell r="D767">
            <v>615.97</v>
          </cell>
          <cell r="E767">
            <v>27845.009999999995</v>
          </cell>
          <cell r="F767">
            <v>724.85</v>
          </cell>
          <cell r="G767">
            <v>1597.24</v>
          </cell>
        </row>
        <row r="768">
          <cell r="A768">
            <v>146620</v>
          </cell>
          <cell r="B768" t="str">
            <v>De 181 a 270 días</v>
          </cell>
          <cell r="C768">
            <v>3115.4</v>
          </cell>
          <cell r="D768">
            <v>431.53</v>
          </cell>
          <cell r="E768">
            <v>20909.919999999998</v>
          </cell>
          <cell r="F768">
            <v>409.31</v>
          </cell>
          <cell r="G768">
            <v>1474.67</v>
          </cell>
        </row>
        <row r="769">
          <cell r="A769">
            <v>146625</v>
          </cell>
          <cell r="B769" t="str">
            <v>De más de 270 días</v>
          </cell>
          <cell r="C769">
            <v>1346.86</v>
          </cell>
          <cell r="D769">
            <v>133.48000000000002</v>
          </cell>
          <cell r="E769">
            <v>59815.26999999999</v>
          </cell>
          <cell r="F769">
            <v>629.07999999999993</v>
          </cell>
          <cell r="G769">
            <v>6962.46</v>
          </cell>
        </row>
        <row r="770">
          <cell r="A770">
            <v>146705</v>
          </cell>
          <cell r="B770" t="str">
            <v>De 1 a 30 días</v>
          </cell>
          <cell r="C770">
            <v>0</v>
          </cell>
          <cell r="D770">
            <v>0</v>
          </cell>
          <cell r="E770">
            <v>0</v>
          </cell>
          <cell r="F770">
            <v>0</v>
          </cell>
          <cell r="G770">
            <v>0</v>
          </cell>
        </row>
        <row r="771">
          <cell r="A771">
            <v>146710</v>
          </cell>
          <cell r="B771" t="str">
            <v>De 31 a 90 días</v>
          </cell>
          <cell r="C771">
            <v>0</v>
          </cell>
          <cell r="D771">
            <v>871.12</v>
          </cell>
          <cell r="E771">
            <v>0</v>
          </cell>
          <cell r="F771">
            <v>0</v>
          </cell>
          <cell r="G771">
            <v>68.08</v>
          </cell>
        </row>
        <row r="772">
          <cell r="A772">
            <v>146715</v>
          </cell>
          <cell r="B772" t="str">
            <v>De 91 a 270 días</v>
          </cell>
          <cell r="C772">
            <v>1</v>
          </cell>
          <cell r="D772">
            <v>0</v>
          </cell>
          <cell r="E772">
            <v>0</v>
          </cell>
          <cell r="F772">
            <v>0</v>
          </cell>
          <cell r="G772">
            <v>0</v>
          </cell>
        </row>
        <row r="773">
          <cell r="A773">
            <v>146720</v>
          </cell>
          <cell r="B773" t="str">
            <v>De 271 a 360 días</v>
          </cell>
          <cell r="C773">
            <v>0</v>
          </cell>
          <cell r="D773">
            <v>0</v>
          </cell>
          <cell r="E773">
            <v>0</v>
          </cell>
          <cell r="F773">
            <v>0</v>
          </cell>
          <cell r="G773">
            <v>0</v>
          </cell>
        </row>
        <row r="774">
          <cell r="A774">
            <v>146725</v>
          </cell>
          <cell r="B774" t="str">
            <v>De 361 a 720 días</v>
          </cell>
          <cell r="C774">
            <v>0</v>
          </cell>
          <cell r="D774">
            <v>0</v>
          </cell>
          <cell r="E774">
            <v>0</v>
          </cell>
          <cell r="F774">
            <v>0</v>
          </cell>
          <cell r="G774">
            <v>0</v>
          </cell>
        </row>
        <row r="775">
          <cell r="A775">
            <v>146730</v>
          </cell>
          <cell r="B775" t="str">
            <v>De más de 720 días</v>
          </cell>
          <cell r="C775">
            <v>32895.78</v>
          </cell>
          <cell r="D775">
            <v>0</v>
          </cell>
          <cell r="E775">
            <v>1</v>
          </cell>
          <cell r="F775">
            <v>0</v>
          </cell>
          <cell r="G775">
            <v>0</v>
          </cell>
        </row>
        <row r="776">
          <cell r="A776">
            <v>146805</v>
          </cell>
          <cell r="B776" t="str">
            <v>De 1 a 30 días</v>
          </cell>
          <cell r="C776">
            <v>700.1</v>
          </cell>
          <cell r="D776">
            <v>2196.58</v>
          </cell>
          <cell r="E776">
            <v>192.08</v>
          </cell>
          <cell r="F776">
            <v>12710.15</v>
          </cell>
          <cell r="G776">
            <v>2625.0099999999998</v>
          </cell>
        </row>
        <row r="777">
          <cell r="A777">
            <v>146810</v>
          </cell>
          <cell r="B777" t="str">
            <v>De 31 a 90 días</v>
          </cell>
          <cell r="C777">
            <v>34157.85</v>
          </cell>
          <cell r="D777">
            <v>7428.670000000001</v>
          </cell>
          <cell r="E777">
            <v>20739.55</v>
          </cell>
          <cell r="F777">
            <v>17501.03</v>
          </cell>
          <cell r="G777">
            <v>3898.14</v>
          </cell>
        </row>
        <row r="778">
          <cell r="A778">
            <v>146815</v>
          </cell>
          <cell r="B778" t="str">
            <v>De 91 a 180 días</v>
          </cell>
          <cell r="C778">
            <v>22983.9</v>
          </cell>
          <cell r="D778">
            <v>3595.61</v>
          </cell>
          <cell r="E778">
            <v>28149.79</v>
          </cell>
          <cell r="F778">
            <v>18653.91</v>
          </cell>
          <cell r="G778">
            <v>4063.9700000000003</v>
          </cell>
        </row>
        <row r="779">
          <cell r="A779">
            <v>146820</v>
          </cell>
          <cell r="B779" t="str">
            <v>De 181 a 360 días</v>
          </cell>
          <cell r="C779">
            <v>12034.83</v>
          </cell>
          <cell r="D779">
            <v>70203.87999999999</v>
          </cell>
          <cell r="E779">
            <v>46750.119999999995</v>
          </cell>
          <cell r="F779">
            <v>17666.839999999997</v>
          </cell>
          <cell r="G779">
            <v>4846.2299999999996</v>
          </cell>
        </row>
        <row r="780">
          <cell r="A780">
            <v>146825</v>
          </cell>
          <cell r="B780" t="str">
            <v>De más de 360 días</v>
          </cell>
          <cell r="C780">
            <v>3020.1499999999996</v>
          </cell>
          <cell r="D780">
            <v>477351.44</v>
          </cell>
          <cell r="E780">
            <v>112764.26999999999</v>
          </cell>
          <cell r="F780">
            <v>10449.34</v>
          </cell>
          <cell r="G780">
            <v>9837.1</v>
          </cell>
        </row>
        <row r="781">
          <cell r="A781">
            <v>146905</v>
          </cell>
          <cell r="B781" t="str">
            <v>De 1 a 30 días</v>
          </cell>
          <cell r="C781">
            <v>0</v>
          </cell>
          <cell r="D781">
            <v>0</v>
          </cell>
          <cell r="E781">
            <v>0</v>
          </cell>
          <cell r="F781">
            <v>0</v>
          </cell>
          <cell r="G781">
            <v>0</v>
          </cell>
        </row>
        <row r="782">
          <cell r="A782">
            <v>146910</v>
          </cell>
          <cell r="B782" t="str">
            <v>De 31 a 90 días</v>
          </cell>
          <cell r="C782">
            <v>0</v>
          </cell>
          <cell r="D782">
            <v>0</v>
          </cell>
          <cell r="E782">
            <v>0</v>
          </cell>
          <cell r="F782">
            <v>0</v>
          </cell>
          <cell r="G782">
            <v>0</v>
          </cell>
        </row>
        <row r="783">
          <cell r="A783">
            <v>146915</v>
          </cell>
          <cell r="B783" t="str">
            <v>De 91 a 180 días</v>
          </cell>
          <cell r="C783">
            <v>0</v>
          </cell>
          <cell r="D783">
            <v>0</v>
          </cell>
          <cell r="E783">
            <v>0</v>
          </cell>
          <cell r="F783">
            <v>0</v>
          </cell>
          <cell r="G783">
            <v>0</v>
          </cell>
        </row>
        <row r="784">
          <cell r="A784">
            <v>146920</v>
          </cell>
          <cell r="B784" t="str">
            <v>De 181 a 360 días</v>
          </cell>
          <cell r="C784">
            <v>0</v>
          </cell>
          <cell r="D784">
            <v>0</v>
          </cell>
          <cell r="E784">
            <v>0</v>
          </cell>
          <cell r="F784">
            <v>0</v>
          </cell>
          <cell r="G784">
            <v>0</v>
          </cell>
        </row>
        <row r="785">
          <cell r="A785">
            <v>146925</v>
          </cell>
          <cell r="B785" t="str">
            <v>De más de 360 días</v>
          </cell>
          <cell r="C785">
            <v>0</v>
          </cell>
          <cell r="D785">
            <v>0</v>
          </cell>
          <cell r="E785">
            <v>0</v>
          </cell>
          <cell r="F785">
            <v>0</v>
          </cell>
          <cell r="G785">
            <v>0</v>
          </cell>
        </row>
        <row r="786">
          <cell r="A786">
            <v>147005</v>
          </cell>
          <cell r="B786" t="str">
            <v>De 1 a 30 días</v>
          </cell>
          <cell r="C786">
            <v>0</v>
          </cell>
          <cell r="D786">
            <v>0</v>
          </cell>
          <cell r="E786">
            <v>0</v>
          </cell>
          <cell r="F786">
            <v>0</v>
          </cell>
          <cell r="G786">
            <v>0</v>
          </cell>
        </row>
        <row r="787">
          <cell r="A787">
            <v>147010</v>
          </cell>
          <cell r="B787" t="str">
            <v>De 31 a 90 días</v>
          </cell>
          <cell r="C787">
            <v>0</v>
          </cell>
          <cell r="D787">
            <v>0</v>
          </cell>
          <cell r="E787">
            <v>0</v>
          </cell>
          <cell r="F787">
            <v>0</v>
          </cell>
          <cell r="G787">
            <v>0</v>
          </cell>
        </row>
        <row r="788">
          <cell r="A788">
            <v>147015</v>
          </cell>
          <cell r="B788" t="str">
            <v>De 91 a 180 días</v>
          </cell>
          <cell r="C788">
            <v>0</v>
          </cell>
          <cell r="D788">
            <v>0</v>
          </cell>
          <cell r="E788">
            <v>0</v>
          </cell>
          <cell r="F788">
            <v>0</v>
          </cell>
          <cell r="G788">
            <v>0</v>
          </cell>
        </row>
        <row r="789">
          <cell r="A789">
            <v>147020</v>
          </cell>
          <cell r="B789" t="str">
            <v>De 181 a 360 días</v>
          </cell>
          <cell r="C789">
            <v>0</v>
          </cell>
          <cell r="D789">
            <v>0</v>
          </cell>
          <cell r="E789">
            <v>0</v>
          </cell>
          <cell r="F789">
            <v>0</v>
          </cell>
          <cell r="G789">
            <v>0</v>
          </cell>
        </row>
        <row r="790">
          <cell r="A790">
            <v>147025</v>
          </cell>
          <cell r="B790" t="str">
            <v>De más de 360 días</v>
          </cell>
          <cell r="C790">
            <v>0</v>
          </cell>
          <cell r="D790">
            <v>0</v>
          </cell>
          <cell r="E790">
            <v>0</v>
          </cell>
          <cell r="F790">
            <v>0</v>
          </cell>
          <cell r="G790">
            <v>0</v>
          </cell>
        </row>
        <row r="791">
          <cell r="A791">
            <v>147105</v>
          </cell>
          <cell r="B791" t="str">
            <v>De 1 a 30 días</v>
          </cell>
          <cell r="C791">
            <v>0</v>
          </cell>
          <cell r="D791">
            <v>0</v>
          </cell>
          <cell r="E791">
            <v>0</v>
          </cell>
          <cell r="F791">
            <v>0</v>
          </cell>
          <cell r="G791">
            <v>0</v>
          </cell>
        </row>
        <row r="792">
          <cell r="A792">
            <v>147110</v>
          </cell>
          <cell r="B792" t="str">
            <v>De 31 a 90 días</v>
          </cell>
          <cell r="C792">
            <v>108.54</v>
          </cell>
          <cell r="D792">
            <v>0</v>
          </cell>
          <cell r="E792">
            <v>678.52</v>
          </cell>
          <cell r="F792">
            <v>235.04</v>
          </cell>
          <cell r="G792">
            <v>0</v>
          </cell>
        </row>
        <row r="793">
          <cell r="A793">
            <v>147115</v>
          </cell>
          <cell r="B793" t="str">
            <v>De 91 a 180 días</v>
          </cell>
          <cell r="C793">
            <v>0</v>
          </cell>
          <cell r="D793">
            <v>0</v>
          </cell>
          <cell r="E793">
            <v>1243.19</v>
          </cell>
          <cell r="F793">
            <v>115.21</v>
          </cell>
          <cell r="G793">
            <v>0</v>
          </cell>
        </row>
        <row r="794">
          <cell r="A794">
            <v>147120</v>
          </cell>
          <cell r="B794" t="str">
            <v>De 181 a 360 días</v>
          </cell>
          <cell r="C794">
            <v>0</v>
          </cell>
          <cell r="D794">
            <v>0</v>
          </cell>
          <cell r="E794">
            <v>1375.92</v>
          </cell>
          <cell r="F794">
            <v>0</v>
          </cell>
          <cell r="G794">
            <v>0</v>
          </cell>
        </row>
        <row r="795">
          <cell r="A795">
            <v>147125</v>
          </cell>
          <cell r="B795" t="str">
            <v>De más de 360 días</v>
          </cell>
          <cell r="C795">
            <v>4</v>
          </cell>
          <cell r="D795">
            <v>0</v>
          </cell>
          <cell r="E795">
            <v>2383.52</v>
          </cell>
          <cell r="F795">
            <v>0</v>
          </cell>
          <cell r="G795">
            <v>0</v>
          </cell>
        </row>
        <row r="796">
          <cell r="A796">
            <v>147205</v>
          </cell>
          <cell r="B796" t="str">
            <v>De 1 a 30 días</v>
          </cell>
          <cell r="C796">
            <v>0</v>
          </cell>
          <cell r="D796">
            <v>0</v>
          </cell>
          <cell r="E796">
            <v>0</v>
          </cell>
          <cell r="F796">
            <v>0</v>
          </cell>
          <cell r="G796">
            <v>0</v>
          </cell>
        </row>
        <row r="797">
          <cell r="A797">
            <v>147210</v>
          </cell>
          <cell r="B797" t="str">
            <v>De 31 a 90 días</v>
          </cell>
          <cell r="C797">
            <v>0</v>
          </cell>
          <cell r="D797">
            <v>0</v>
          </cell>
          <cell r="E797">
            <v>0</v>
          </cell>
          <cell r="F797">
            <v>0</v>
          </cell>
          <cell r="G797">
            <v>0</v>
          </cell>
        </row>
        <row r="798">
          <cell r="A798">
            <v>147215</v>
          </cell>
          <cell r="B798" t="str">
            <v>De 91 a 270 días</v>
          </cell>
          <cell r="C798">
            <v>0</v>
          </cell>
          <cell r="D798">
            <v>0</v>
          </cell>
          <cell r="E798">
            <v>0</v>
          </cell>
          <cell r="F798">
            <v>0</v>
          </cell>
          <cell r="G798">
            <v>0</v>
          </cell>
        </row>
        <row r="799">
          <cell r="A799">
            <v>147220</v>
          </cell>
          <cell r="B799" t="str">
            <v>De 271 a 360 días</v>
          </cell>
          <cell r="C799">
            <v>0</v>
          </cell>
          <cell r="D799">
            <v>0</v>
          </cell>
          <cell r="E799">
            <v>0</v>
          </cell>
          <cell r="F799">
            <v>0</v>
          </cell>
          <cell r="G799">
            <v>0</v>
          </cell>
        </row>
        <row r="800">
          <cell r="A800">
            <v>147225</v>
          </cell>
          <cell r="B800" t="str">
            <v>De 361 a 720 días</v>
          </cell>
          <cell r="C800">
            <v>0</v>
          </cell>
          <cell r="D800">
            <v>0</v>
          </cell>
          <cell r="E800">
            <v>0</v>
          </cell>
          <cell r="F800">
            <v>0</v>
          </cell>
          <cell r="G800">
            <v>0</v>
          </cell>
        </row>
        <row r="801">
          <cell r="A801">
            <v>147230</v>
          </cell>
          <cell r="B801" t="str">
            <v>De más de 720 días</v>
          </cell>
          <cell r="C801">
            <v>0</v>
          </cell>
          <cell r="D801">
            <v>0</v>
          </cell>
          <cell r="E801">
            <v>0</v>
          </cell>
          <cell r="F801">
            <v>0</v>
          </cell>
          <cell r="G801">
            <v>0</v>
          </cell>
        </row>
        <row r="802">
          <cell r="A802">
            <v>147305</v>
          </cell>
          <cell r="B802" t="str">
            <v>De 1 a 30 días</v>
          </cell>
          <cell r="C802">
            <v>3206.68</v>
          </cell>
          <cell r="D802">
            <v>120.37</v>
          </cell>
          <cell r="E802">
            <v>752.8</v>
          </cell>
          <cell r="F802">
            <v>5214.42</v>
          </cell>
          <cell r="G802">
            <v>0</v>
          </cell>
        </row>
        <row r="803">
          <cell r="A803">
            <v>147310</v>
          </cell>
          <cell r="B803" t="str">
            <v>De 31 a 90 días</v>
          </cell>
          <cell r="C803">
            <v>6393.07</v>
          </cell>
          <cell r="D803">
            <v>2017.77</v>
          </cell>
          <cell r="E803">
            <v>5701.06</v>
          </cell>
          <cell r="F803">
            <v>19804.72</v>
          </cell>
          <cell r="G803">
            <v>0</v>
          </cell>
        </row>
        <row r="804">
          <cell r="A804">
            <v>147315</v>
          </cell>
          <cell r="B804" t="str">
            <v>De 91 a 180 días</v>
          </cell>
          <cell r="C804">
            <v>8837.6299999999992</v>
          </cell>
          <cell r="D804">
            <v>1560.0600000000002</v>
          </cell>
          <cell r="E804">
            <v>8264.9</v>
          </cell>
          <cell r="F804">
            <v>13683.119999999999</v>
          </cell>
          <cell r="G804">
            <v>0</v>
          </cell>
        </row>
        <row r="805">
          <cell r="A805">
            <v>147320</v>
          </cell>
          <cell r="B805" t="str">
            <v>De 181 a 360 días</v>
          </cell>
          <cell r="C805">
            <v>18465.28</v>
          </cell>
          <cell r="D805">
            <v>4145.0999999999995</v>
          </cell>
          <cell r="E805">
            <v>15182.28</v>
          </cell>
          <cell r="F805">
            <v>29838.2</v>
          </cell>
          <cell r="G805">
            <v>338.27</v>
          </cell>
        </row>
        <row r="806">
          <cell r="A806">
            <v>147325</v>
          </cell>
          <cell r="B806" t="str">
            <v>De más de 360 días</v>
          </cell>
          <cell r="C806">
            <v>60749.7</v>
          </cell>
          <cell r="D806">
            <v>27596.73</v>
          </cell>
          <cell r="E806">
            <v>28610.61</v>
          </cell>
          <cell r="F806">
            <v>34224.129999999997</v>
          </cell>
          <cell r="G806">
            <v>842.53</v>
          </cell>
        </row>
        <row r="807">
          <cell r="A807">
            <v>147505</v>
          </cell>
          <cell r="B807" t="str">
            <v>De 1 a 30 días</v>
          </cell>
          <cell r="C807">
            <v>0</v>
          </cell>
          <cell r="D807">
            <v>0</v>
          </cell>
          <cell r="E807">
            <v>0</v>
          </cell>
          <cell r="F807">
            <v>0</v>
          </cell>
          <cell r="G807">
            <v>0</v>
          </cell>
        </row>
        <row r="808">
          <cell r="A808">
            <v>147510</v>
          </cell>
          <cell r="B808" t="str">
            <v>De 31 a 90 días</v>
          </cell>
          <cell r="C808">
            <v>0</v>
          </cell>
          <cell r="D808">
            <v>0</v>
          </cell>
          <cell r="E808">
            <v>0</v>
          </cell>
          <cell r="F808">
            <v>0</v>
          </cell>
          <cell r="G808">
            <v>0</v>
          </cell>
        </row>
        <row r="809">
          <cell r="A809">
            <v>147515</v>
          </cell>
          <cell r="B809" t="str">
            <v>De 91 a 180 días</v>
          </cell>
          <cell r="C809">
            <v>0</v>
          </cell>
          <cell r="D809">
            <v>0</v>
          </cell>
          <cell r="E809">
            <v>0</v>
          </cell>
          <cell r="F809">
            <v>0</v>
          </cell>
          <cell r="G809">
            <v>0</v>
          </cell>
        </row>
        <row r="810">
          <cell r="A810">
            <v>147520</v>
          </cell>
          <cell r="B810" t="str">
            <v>De 181 a 360 días</v>
          </cell>
          <cell r="C810">
            <v>0</v>
          </cell>
          <cell r="D810">
            <v>0</v>
          </cell>
          <cell r="E810">
            <v>0</v>
          </cell>
          <cell r="F810">
            <v>0</v>
          </cell>
          <cell r="G810">
            <v>0</v>
          </cell>
        </row>
        <row r="811">
          <cell r="A811">
            <v>147525</v>
          </cell>
          <cell r="B811" t="str">
            <v>De más de 360 días</v>
          </cell>
          <cell r="C811">
            <v>0</v>
          </cell>
          <cell r="D811">
            <v>0</v>
          </cell>
          <cell r="E811">
            <v>0</v>
          </cell>
          <cell r="F811">
            <v>0</v>
          </cell>
          <cell r="G811">
            <v>0</v>
          </cell>
        </row>
        <row r="812">
          <cell r="A812">
            <v>147705</v>
          </cell>
          <cell r="B812" t="str">
            <v>De 1 a 30 días</v>
          </cell>
          <cell r="C812">
            <v>0</v>
          </cell>
          <cell r="D812">
            <v>0</v>
          </cell>
          <cell r="E812">
            <v>0</v>
          </cell>
          <cell r="F812">
            <v>0</v>
          </cell>
          <cell r="G812">
            <v>0</v>
          </cell>
        </row>
        <row r="813">
          <cell r="A813">
            <v>147710</v>
          </cell>
          <cell r="B813" t="str">
            <v>De 31 a 90 días</v>
          </cell>
          <cell r="C813">
            <v>0</v>
          </cell>
          <cell r="D813">
            <v>0</v>
          </cell>
          <cell r="E813">
            <v>0</v>
          </cell>
          <cell r="F813">
            <v>0</v>
          </cell>
          <cell r="G813">
            <v>0</v>
          </cell>
        </row>
        <row r="814">
          <cell r="A814">
            <v>147715</v>
          </cell>
          <cell r="B814" t="str">
            <v>De 91 a 180 días</v>
          </cell>
          <cell r="C814">
            <v>0</v>
          </cell>
          <cell r="D814">
            <v>0</v>
          </cell>
          <cell r="E814">
            <v>0</v>
          </cell>
          <cell r="F814">
            <v>0</v>
          </cell>
          <cell r="G814">
            <v>0</v>
          </cell>
        </row>
        <row r="815">
          <cell r="A815">
            <v>147720</v>
          </cell>
          <cell r="B815" t="str">
            <v>De 181 a 360 días</v>
          </cell>
          <cell r="C815">
            <v>0</v>
          </cell>
          <cell r="D815">
            <v>0</v>
          </cell>
          <cell r="E815">
            <v>0</v>
          </cell>
          <cell r="F815">
            <v>0</v>
          </cell>
          <cell r="G815">
            <v>0</v>
          </cell>
        </row>
        <row r="816">
          <cell r="A816">
            <v>147725</v>
          </cell>
          <cell r="B816" t="str">
            <v>De más de 360 días</v>
          </cell>
          <cell r="C816">
            <v>0</v>
          </cell>
          <cell r="D816">
            <v>0</v>
          </cell>
          <cell r="E816">
            <v>0</v>
          </cell>
          <cell r="F816">
            <v>0</v>
          </cell>
          <cell r="G816">
            <v>0</v>
          </cell>
        </row>
        <row r="817">
          <cell r="A817">
            <v>147905</v>
          </cell>
          <cell r="B817" t="str">
            <v>De 1 a 30 días</v>
          </cell>
          <cell r="C817">
            <v>0</v>
          </cell>
          <cell r="D817">
            <v>197.19</v>
          </cell>
          <cell r="E817">
            <v>6267.21</v>
          </cell>
          <cell r="F817">
            <v>291.42</v>
          </cell>
          <cell r="G817">
            <v>0</v>
          </cell>
        </row>
        <row r="818">
          <cell r="A818">
            <v>147910</v>
          </cell>
          <cell r="B818" t="str">
            <v>De 31 a 90 días</v>
          </cell>
          <cell r="C818">
            <v>0</v>
          </cell>
          <cell r="D818">
            <v>202.37</v>
          </cell>
          <cell r="E818">
            <v>24020.51</v>
          </cell>
          <cell r="F818">
            <v>874.26</v>
          </cell>
          <cell r="G818">
            <v>0</v>
          </cell>
        </row>
        <row r="819">
          <cell r="A819">
            <v>147915</v>
          </cell>
          <cell r="B819" t="str">
            <v>De 91 a 180 días</v>
          </cell>
          <cell r="C819">
            <v>0</v>
          </cell>
          <cell r="D819">
            <v>311.77</v>
          </cell>
          <cell r="E819">
            <v>97082.48</v>
          </cell>
          <cell r="F819">
            <v>467.34</v>
          </cell>
          <cell r="G819">
            <v>0</v>
          </cell>
        </row>
        <row r="820">
          <cell r="A820">
            <v>147920</v>
          </cell>
          <cell r="B820" t="str">
            <v>De 181 a 360 días</v>
          </cell>
          <cell r="C820">
            <v>0</v>
          </cell>
          <cell r="D820">
            <v>241.9</v>
          </cell>
          <cell r="E820">
            <v>4039.46</v>
          </cell>
          <cell r="F820">
            <v>793.02</v>
          </cell>
          <cell r="G820">
            <v>0</v>
          </cell>
        </row>
        <row r="821">
          <cell r="A821">
            <v>147925</v>
          </cell>
          <cell r="B821" t="str">
            <v>De más de 360 días</v>
          </cell>
          <cell r="C821">
            <v>0</v>
          </cell>
          <cell r="D821">
            <v>0</v>
          </cell>
          <cell r="E821">
            <v>0</v>
          </cell>
          <cell r="F821">
            <v>62.17</v>
          </cell>
          <cell r="G821">
            <v>0</v>
          </cell>
        </row>
        <row r="822">
          <cell r="A822">
            <v>148105</v>
          </cell>
          <cell r="B822" t="str">
            <v>De 1 a 30 días</v>
          </cell>
          <cell r="C822">
            <v>0</v>
          </cell>
          <cell r="D822">
            <v>0</v>
          </cell>
          <cell r="E822">
            <v>0</v>
          </cell>
          <cell r="F822">
            <v>0</v>
          </cell>
          <cell r="G822">
            <v>0</v>
          </cell>
        </row>
        <row r="823">
          <cell r="A823">
            <v>148110</v>
          </cell>
          <cell r="B823" t="str">
            <v>De 31 a 90 días</v>
          </cell>
          <cell r="C823">
            <v>0</v>
          </cell>
          <cell r="D823">
            <v>0</v>
          </cell>
          <cell r="E823">
            <v>0</v>
          </cell>
          <cell r="F823">
            <v>0</v>
          </cell>
          <cell r="G823">
            <v>0</v>
          </cell>
        </row>
        <row r="824">
          <cell r="A824">
            <v>148115</v>
          </cell>
          <cell r="B824" t="str">
            <v>De 91 a 180 días</v>
          </cell>
          <cell r="C824">
            <v>0</v>
          </cell>
          <cell r="D824">
            <v>0</v>
          </cell>
          <cell r="E824">
            <v>0</v>
          </cell>
          <cell r="F824">
            <v>0</v>
          </cell>
          <cell r="G824">
            <v>0</v>
          </cell>
        </row>
        <row r="825">
          <cell r="A825">
            <v>148120</v>
          </cell>
          <cell r="B825" t="str">
            <v>De 181 a 360 días</v>
          </cell>
          <cell r="C825">
            <v>0</v>
          </cell>
          <cell r="D825">
            <v>0</v>
          </cell>
          <cell r="E825">
            <v>0</v>
          </cell>
          <cell r="F825">
            <v>0</v>
          </cell>
          <cell r="G825">
            <v>0</v>
          </cell>
        </row>
        <row r="826">
          <cell r="A826">
            <v>148125</v>
          </cell>
          <cell r="B826" t="str">
            <v>De más de 360 días</v>
          </cell>
          <cell r="C826">
            <v>0</v>
          </cell>
          <cell r="D826">
            <v>0</v>
          </cell>
          <cell r="E826">
            <v>0</v>
          </cell>
          <cell r="F826">
            <v>0</v>
          </cell>
          <cell r="G826">
            <v>0</v>
          </cell>
        </row>
        <row r="827">
          <cell r="A827">
            <v>148305</v>
          </cell>
          <cell r="B827" t="str">
            <v>De 1 a 30 días</v>
          </cell>
          <cell r="C827">
            <v>0</v>
          </cell>
          <cell r="D827">
            <v>0</v>
          </cell>
          <cell r="E827">
            <v>0</v>
          </cell>
          <cell r="F827">
            <v>0</v>
          </cell>
          <cell r="G827">
            <v>0</v>
          </cell>
        </row>
        <row r="828">
          <cell r="A828">
            <v>148310</v>
          </cell>
          <cell r="B828" t="str">
            <v>De 31 a 90 días</v>
          </cell>
          <cell r="C828">
            <v>0</v>
          </cell>
          <cell r="D828">
            <v>0</v>
          </cell>
          <cell r="E828">
            <v>0</v>
          </cell>
          <cell r="F828">
            <v>0</v>
          </cell>
          <cell r="G828">
            <v>0</v>
          </cell>
        </row>
        <row r="829">
          <cell r="A829">
            <v>148315</v>
          </cell>
          <cell r="B829" t="str">
            <v>De 91 a 180 días</v>
          </cell>
          <cell r="C829">
            <v>0</v>
          </cell>
          <cell r="D829">
            <v>0</v>
          </cell>
          <cell r="E829">
            <v>0</v>
          </cell>
          <cell r="F829">
            <v>0</v>
          </cell>
          <cell r="G829">
            <v>0</v>
          </cell>
        </row>
        <row r="830">
          <cell r="A830">
            <v>148320</v>
          </cell>
          <cell r="B830" t="str">
            <v>De 181 a 360 días</v>
          </cell>
          <cell r="C830">
            <v>0</v>
          </cell>
          <cell r="D830">
            <v>0</v>
          </cell>
          <cell r="E830">
            <v>0</v>
          </cell>
          <cell r="F830">
            <v>0</v>
          </cell>
          <cell r="G830">
            <v>0</v>
          </cell>
        </row>
        <row r="831">
          <cell r="A831">
            <v>148325</v>
          </cell>
          <cell r="B831" t="str">
            <v>De más de 360 días</v>
          </cell>
          <cell r="C831">
            <v>0</v>
          </cell>
          <cell r="D831">
            <v>0</v>
          </cell>
          <cell r="E831">
            <v>0</v>
          </cell>
          <cell r="F831">
            <v>0</v>
          </cell>
          <cell r="G831">
            <v>0</v>
          </cell>
        </row>
        <row r="832">
          <cell r="A832">
            <v>148505</v>
          </cell>
          <cell r="B832" t="str">
            <v>De 1 a 30 días</v>
          </cell>
          <cell r="C832">
            <v>0</v>
          </cell>
          <cell r="D832">
            <v>0</v>
          </cell>
          <cell r="E832">
            <v>73827.240000000005</v>
          </cell>
          <cell r="F832">
            <v>0</v>
          </cell>
          <cell r="G832">
            <v>0</v>
          </cell>
        </row>
        <row r="833">
          <cell r="A833">
            <v>148510</v>
          </cell>
          <cell r="B833" t="str">
            <v>De 31 a 90 días</v>
          </cell>
          <cell r="C833">
            <v>0</v>
          </cell>
          <cell r="D833">
            <v>192.56</v>
          </cell>
          <cell r="E833">
            <v>42170.58</v>
          </cell>
          <cell r="F833">
            <v>484.11</v>
          </cell>
          <cell r="G833">
            <v>0</v>
          </cell>
        </row>
        <row r="834">
          <cell r="A834">
            <v>148515</v>
          </cell>
          <cell r="B834" t="str">
            <v>De 91 a 180 días</v>
          </cell>
          <cell r="C834">
            <v>0</v>
          </cell>
          <cell r="D834">
            <v>94.36</v>
          </cell>
          <cell r="E834">
            <v>8315.51</v>
          </cell>
          <cell r="F834">
            <v>375</v>
          </cell>
          <cell r="G834">
            <v>0</v>
          </cell>
        </row>
        <row r="835">
          <cell r="A835">
            <v>148520</v>
          </cell>
          <cell r="B835" t="str">
            <v>De 181 a 360 días</v>
          </cell>
          <cell r="C835">
            <v>0</v>
          </cell>
          <cell r="D835">
            <v>0</v>
          </cell>
          <cell r="E835">
            <v>1073.52</v>
          </cell>
          <cell r="F835">
            <v>750</v>
          </cell>
          <cell r="G835">
            <v>0</v>
          </cell>
        </row>
        <row r="836">
          <cell r="A836">
            <v>148525</v>
          </cell>
          <cell r="B836" t="str">
            <v>De más de 360 días</v>
          </cell>
          <cell r="C836">
            <v>0</v>
          </cell>
          <cell r="D836">
            <v>447.37</v>
          </cell>
          <cell r="E836">
            <v>0</v>
          </cell>
          <cell r="F836">
            <v>1074.3499999999999</v>
          </cell>
          <cell r="G836">
            <v>0</v>
          </cell>
        </row>
        <row r="837">
          <cell r="A837">
            <v>148705</v>
          </cell>
          <cell r="B837" t="str">
            <v>De 1 a 30 días</v>
          </cell>
          <cell r="C837">
            <v>0</v>
          </cell>
          <cell r="D837">
            <v>0</v>
          </cell>
          <cell r="E837">
            <v>0</v>
          </cell>
          <cell r="F837">
            <v>0</v>
          </cell>
          <cell r="G837">
            <v>0</v>
          </cell>
        </row>
        <row r="838">
          <cell r="A838">
            <v>148710</v>
          </cell>
          <cell r="B838" t="str">
            <v>De 31 a 90 días</v>
          </cell>
          <cell r="C838">
            <v>0</v>
          </cell>
          <cell r="D838">
            <v>0</v>
          </cell>
          <cell r="E838">
            <v>0</v>
          </cell>
          <cell r="F838">
            <v>0</v>
          </cell>
          <cell r="G838">
            <v>0</v>
          </cell>
        </row>
        <row r="839">
          <cell r="A839">
            <v>148715</v>
          </cell>
          <cell r="B839" t="str">
            <v>De 91 a 180 días</v>
          </cell>
          <cell r="C839">
            <v>0</v>
          </cell>
          <cell r="D839">
            <v>0</v>
          </cell>
          <cell r="E839">
            <v>0</v>
          </cell>
          <cell r="F839">
            <v>0</v>
          </cell>
          <cell r="G839">
            <v>0</v>
          </cell>
        </row>
        <row r="840">
          <cell r="A840">
            <v>148720</v>
          </cell>
          <cell r="B840" t="str">
            <v>De 181 a 360 días</v>
          </cell>
          <cell r="C840">
            <v>0</v>
          </cell>
          <cell r="D840">
            <v>0</v>
          </cell>
          <cell r="E840">
            <v>0</v>
          </cell>
          <cell r="F840">
            <v>0</v>
          </cell>
          <cell r="G840">
            <v>0</v>
          </cell>
        </row>
        <row r="841">
          <cell r="A841">
            <v>148725</v>
          </cell>
          <cell r="B841" t="str">
            <v>De más de 360 días</v>
          </cell>
          <cell r="C841">
            <v>0</v>
          </cell>
          <cell r="D841">
            <v>0</v>
          </cell>
          <cell r="E841">
            <v>0</v>
          </cell>
          <cell r="F841">
            <v>0</v>
          </cell>
          <cell r="G841">
            <v>0</v>
          </cell>
        </row>
        <row r="842">
          <cell r="A842">
            <v>148905</v>
          </cell>
          <cell r="B842" t="str">
            <v>De 1 a 30 días</v>
          </cell>
          <cell r="C842">
            <v>0</v>
          </cell>
          <cell r="D842">
            <v>0</v>
          </cell>
          <cell r="E842">
            <v>0</v>
          </cell>
          <cell r="F842">
            <v>0</v>
          </cell>
          <cell r="G842">
            <v>0</v>
          </cell>
        </row>
        <row r="843">
          <cell r="A843">
            <v>148910</v>
          </cell>
          <cell r="B843" t="str">
            <v>De 31 a 90 días</v>
          </cell>
          <cell r="C843">
            <v>0</v>
          </cell>
          <cell r="D843">
            <v>0</v>
          </cell>
          <cell r="E843">
            <v>0</v>
          </cell>
          <cell r="F843">
            <v>0</v>
          </cell>
          <cell r="G843">
            <v>0</v>
          </cell>
        </row>
        <row r="844">
          <cell r="A844">
            <v>148915</v>
          </cell>
          <cell r="B844" t="str">
            <v>De 91 a 180 días</v>
          </cell>
          <cell r="C844">
            <v>0</v>
          </cell>
          <cell r="D844">
            <v>0</v>
          </cell>
          <cell r="E844">
            <v>0</v>
          </cell>
          <cell r="F844">
            <v>0</v>
          </cell>
          <cell r="G844">
            <v>0</v>
          </cell>
        </row>
        <row r="845">
          <cell r="A845">
            <v>148920</v>
          </cell>
          <cell r="B845" t="str">
            <v>De 181 a 360 días</v>
          </cell>
          <cell r="C845">
            <v>0</v>
          </cell>
          <cell r="D845">
            <v>0</v>
          </cell>
          <cell r="E845">
            <v>0</v>
          </cell>
          <cell r="F845">
            <v>0</v>
          </cell>
          <cell r="G845">
            <v>0</v>
          </cell>
        </row>
        <row r="846">
          <cell r="A846">
            <v>148925</v>
          </cell>
          <cell r="B846" t="str">
            <v>De más de 360 días</v>
          </cell>
          <cell r="C846">
            <v>0</v>
          </cell>
          <cell r="D846">
            <v>0</v>
          </cell>
          <cell r="E846">
            <v>0</v>
          </cell>
          <cell r="F846">
            <v>0</v>
          </cell>
          <cell r="G846">
            <v>0</v>
          </cell>
        </row>
        <row r="847">
          <cell r="A847">
            <v>149905</v>
          </cell>
          <cell r="B847" t="str">
            <v>(Cartera de créditos comercial prioritario)</v>
          </cell>
          <cell r="C847">
            <v>-5608087.8300000001</v>
          </cell>
          <cell r="D847">
            <v>-1523011.88</v>
          </cell>
          <cell r="E847">
            <v>-1055412.9700000002</v>
          </cell>
          <cell r="F847">
            <v>-320158.02999999997</v>
          </cell>
          <cell r="G847">
            <v>-70718.759999999995</v>
          </cell>
        </row>
        <row r="848">
          <cell r="A848">
            <v>149910</v>
          </cell>
          <cell r="B848" t="str">
            <v>(Cartera de créditos de consumo prioritario)</v>
          </cell>
          <cell r="C848">
            <v>-86164844.900000006</v>
          </cell>
          <cell r="D848">
            <v>-23789639.629999995</v>
          </cell>
          <cell r="E848">
            <v>-10974764.589999996</v>
          </cell>
          <cell r="F848">
            <v>-3954036.1299999985</v>
          </cell>
          <cell r="G848">
            <v>-1062206.8499999996</v>
          </cell>
        </row>
        <row r="849">
          <cell r="A849">
            <v>149915</v>
          </cell>
          <cell r="B849" t="str">
            <v>(Cartera de crédito inmobiliario)</v>
          </cell>
          <cell r="C849">
            <v>-6672564.2999999998</v>
          </cell>
          <cell r="D849">
            <v>-1944423.16</v>
          </cell>
          <cell r="E849">
            <v>-578949.43000000028</v>
          </cell>
          <cell r="F849">
            <v>-327783.51000000007</v>
          </cell>
          <cell r="G849">
            <v>-273651.20000000001</v>
          </cell>
        </row>
        <row r="850">
          <cell r="A850">
            <v>149920</v>
          </cell>
          <cell r="B850" t="str">
            <v>(Cartera de microcréditos)</v>
          </cell>
          <cell r="C850">
            <v>-107294057.25999998</v>
          </cell>
          <cell r="D850">
            <v>-46299789.410000004</v>
          </cell>
          <cell r="E850">
            <v>-21724235.459999997</v>
          </cell>
          <cell r="F850">
            <v>-11540175.499999993</v>
          </cell>
          <cell r="G850">
            <v>-2835113.4699999993</v>
          </cell>
        </row>
        <row r="851">
          <cell r="A851">
            <v>149925</v>
          </cell>
          <cell r="B851" t="str">
            <v>(Cartera de crédito productivo)</v>
          </cell>
          <cell r="C851">
            <v>-175856.44</v>
          </cell>
          <cell r="D851">
            <v>-7516.07</v>
          </cell>
          <cell r="E851">
            <v>-478.44</v>
          </cell>
          <cell r="F851">
            <v>-1164.55</v>
          </cell>
          <cell r="G851">
            <v>-8105.79</v>
          </cell>
        </row>
        <row r="852">
          <cell r="A852">
            <v>149930</v>
          </cell>
          <cell r="B852" t="str">
            <v>(Cartera de crédito comercial ordinario)</v>
          </cell>
          <cell r="C852">
            <v>-6569.8200000000006</v>
          </cell>
          <cell r="D852">
            <v>0</v>
          </cell>
          <cell r="E852">
            <v>0</v>
          </cell>
          <cell r="F852">
            <v>-393836.48000000004</v>
          </cell>
          <cell r="G852">
            <v>-113275.84999999999</v>
          </cell>
        </row>
        <row r="853">
          <cell r="A853">
            <v>149935</v>
          </cell>
          <cell r="B853" t="str">
            <v>(Cartera de crédito de consumo ordinario)</v>
          </cell>
          <cell r="C853">
            <v>-3289975.46</v>
          </cell>
          <cell r="D853">
            <v>-428398.15</v>
          </cell>
          <cell r="E853">
            <v>-528279.22</v>
          </cell>
          <cell r="F853">
            <v>-69612.189999999988</v>
          </cell>
          <cell r="G853">
            <v>-271655.42</v>
          </cell>
        </row>
        <row r="854">
          <cell r="A854">
            <v>149940</v>
          </cell>
          <cell r="B854" t="str">
            <v>(Cartera de crédito de vivienda de interés público)</v>
          </cell>
          <cell r="C854">
            <v>0</v>
          </cell>
          <cell r="D854">
            <v>0</v>
          </cell>
          <cell r="E854">
            <v>-1378.47</v>
          </cell>
          <cell r="F854">
            <v>0</v>
          </cell>
          <cell r="G854">
            <v>-172.53</v>
          </cell>
        </row>
        <row r="855">
          <cell r="A855">
            <v>149945</v>
          </cell>
          <cell r="B855" t="str">
            <v>(Cartera de créditos refinanciada)</v>
          </cell>
          <cell r="C855">
            <v>-1468314.92</v>
          </cell>
          <cell r="D855">
            <v>-90843.22</v>
          </cell>
          <cell r="E855">
            <v>-29117.42</v>
          </cell>
          <cell r="F855">
            <v>-16111.169999999998</v>
          </cell>
          <cell r="G855">
            <v>-126.39999999999999</v>
          </cell>
        </row>
        <row r="856">
          <cell r="A856">
            <v>149950</v>
          </cell>
          <cell r="B856" t="str">
            <v>(Cartera de créditos reestructurada)</v>
          </cell>
          <cell r="C856">
            <v>-5051001.1400000006</v>
          </cell>
          <cell r="D856">
            <v>-2155483.56</v>
          </cell>
          <cell r="E856">
            <v>-644232.19999999995</v>
          </cell>
          <cell r="F856">
            <v>-20281.41</v>
          </cell>
          <cell r="G856">
            <v>-8114.9499999999989</v>
          </cell>
        </row>
        <row r="857">
          <cell r="A857">
            <v>149955</v>
          </cell>
          <cell r="B857" t="str">
            <v>(Cartera de créditos educativo)</v>
          </cell>
          <cell r="C857">
            <v>-575.04</v>
          </cell>
          <cell r="D857">
            <v>-1863.99</v>
          </cell>
          <cell r="E857">
            <v>-614.51</v>
          </cell>
          <cell r="F857">
            <v>-174.78</v>
          </cell>
          <cell r="G857">
            <v>0</v>
          </cell>
        </row>
        <row r="858">
          <cell r="A858">
            <v>149980</v>
          </cell>
          <cell r="B858" t="str">
            <v>(Provisión genérica por tecnología crediticia)</v>
          </cell>
          <cell r="C858">
            <v>-55683352.169999994</v>
          </cell>
          <cell r="D858">
            <v>-4707159.25</v>
          </cell>
          <cell r="E858">
            <v>-644048.30999999994</v>
          </cell>
          <cell r="F858">
            <v>-119522.39</v>
          </cell>
          <cell r="G858">
            <v>0</v>
          </cell>
        </row>
        <row r="859">
          <cell r="A859">
            <v>149985</v>
          </cell>
          <cell r="B859" t="str">
            <v>(Provisión  anti cíclica)</v>
          </cell>
          <cell r="C859">
            <v>0</v>
          </cell>
          <cell r="D859">
            <v>0</v>
          </cell>
          <cell r="E859">
            <v>0</v>
          </cell>
          <cell r="F859">
            <v>0</v>
          </cell>
          <cell r="G859">
            <v>0</v>
          </cell>
        </row>
        <row r="860">
          <cell r="A860">
            <v>149987</v>
          </cell>
          <cell r="B860" t="str">
            <v>(Provisiones no reversadas por requerimiento normativo)</v>
          </cell>
          <cell r="C860">
            <v>-15030906.800000001</v>
          </cell>
          <cell r="D860">
            <v>-1471631.0499999998</v>
          </cell>
          <cell r="E860">
            <v>-133167.56</v>
          </cell>
          <cell r="F860">
            <v>-67475.759999999995</v>
          </cell>
          <cell r="G860">
            <v>0</v>
          </cell>
        </row>
        <row r="861">
          <cell r="A861">
            <v>149989</v>
          </cell>
          <cell r="B861" t="str">
            <v>(Provision genérica voluntaria)</v>
          </cell>
          <cell r="C861">
            <v>-14148772.229999999</v>
          </cell>
          <cell r="D861">
            <v>-2155964.61</v>
          </cell>
          <cell r="E861">
            <v>-412015.04</v>
          </cell>
          <cell r="F861">
            <v>-107738.26999999999</v>
          </cell>
          <cell r="G861">
            <v>-138049.83000000002</v>
          </cell>
        </row>
        <row r="862">
          <cell r="A862">
            <v>150105</v>
          </cell>
          <cell r="B862" t="str">
            <v>Dentro del plazo</v>
          </cell>
          <cell r="C862">
            <v>0</v>
          </cell>
          <cell r="D862">
            <v>0</v>
          </cell>
          <cell r="E862">
            <v>0</v>
          </cell>
          <cell r="F862">
            <v>114495.67</v>
          </cell>
          <cell r="G862">
            <v>0</v>
          </cell>
        </row>
        <row r="863">
          <cell r="A863">
            <v>150205</v>
          </cell>
          <cell r="B863" t="str">
            <v>Después del plazo</v>
          </cell>
          <cell r="C863">
            <v>0</v>
          </cell>
          <cell r="D863">
            <v>0</v>
          </cell>
          <cell r="E863">
            <v>0</v>
          </cell>
          <cell r="F863">
            <v>0</v>
          </cell>
          <cell r="G863">
            <v>0</v>
          </cell>
        </row>
        <row r="864">
          <cell r="A864">
            <v>160105</v>
          </cell>
          <cell r="B864" t="str">
            <v>Interfinacieras vendidas</v>
          </cell>
          <cell r="C864">
            <v>0</v>
          </cell>
          <cell r="D864">
            <v>0</v>
          </cell>
          <cell r="E864">
            <v>0</v>
          </cell>
          <cell r="F864">
            <v>321.74</v>
          </cell>
          <cell r="G864">
            <v>0</v>
          </cell>
        </row>
        <row r="865">
          <cell r="A865">
            <v>160110</v>
          </cell>
          <cell r="B865" t="str">
            <v>Operaciones de reporto con instituciones financieras</v>
          </cell>
          <cell r="C865">
            <v>0</v>
          </cell>
          <cell r="D865">
            <v>0</v>
          </cell>
          <cell r="E865">
            <v>0</v>
          </cell>
          <cell r="F865">
            <v>8587.15</v>
          </cell>
          <cell r="G865">
            <v>0</v>
          </cell>
        </row>
        <row r="866">
          <cell r="A866">
            <v>160205</v>
          </cell>
          <cell r="B866" t="str">
            <v>A valor razonable con cambios en el estado de resultados</v>
          </cell>
          <cell r="C866">
            <v>666441.09</v>
          </cell>
          <cell r="D866">
            <v>107439.17</v>
          </cell>
          <cell r="E866">
            <v>100936.07</v>
          </cell>
          <cell r="F866">
            <v>169496.74000000002</v>
          </cell>
          <cell r="G866">
            <v>493.03</v>
          </cell>
        </row>
        <row r="867">
          <cell r="A867">
            <v>160210</v>
          </cell>
          <cell r="B867" t="str">
            <v>Disponibles para la venta</v>
          </cell>
          <cell r="C867">
            <v>14886926.08</v>
          </cell>
          <cell r="D867">
            <v>347483.48</v>
          </cell>
          <cell r="E867">
            <v>174947.56999999998</v>
          </cell>
          <cell r="F867">
            <v>3109.49</v>
          </cell>
          <cell r="G867">
            <v>0</v>
          </cell>
        </row>
        <row r="868">
          <cell r="A868">
            <v>160215</v>
          </cell>
          <cell r="B868" t="str">
            <v>Mantenidas hasta el vencimiento</v>
          </cell>
          <cell r="C868">
            <v>1633196.9</v>
          </cell>
          <cell r="D868">
            <v>955496.48</v>
          </cell>
          <cell r="E868">
            <v>544220.12999999989</v>
          </cell>
          <cell r="F868">
            <v>118586.08999999998</v>
          </cell>
          <cell r="G868">
            <v>6516.4599999999991</v>
          </cell>
        </row>
        <row r="869">
          <cell r="A869">
            <v>160220</v>
          </cell>
          <cell r="B869" t="str">
            <v>De disponibilidad restringida</v>
          </cell>
          <cell r="C869">
            <v>16673.77</v>
          </cell>
          <cell r="D869">
            <v>3559.46</v>
          </cell>
          <cell r="E869">
            <v>28778.449999999997</v>
          </cell>
          <cell r="F869">
            <v>6722.8099999999995</v>
          </cell>
          <cell r="G869">
            <v>26.75</v>
          </cell>
        </row>
        <row r="870">
          <cell r="A870">
            <v>160305</v>
          </cell>
          <cell r="B870" t="str">
            <v>Cartera de créditos comercial prioritario</v>
          </cell>
          <cell r="C870">
            <v>1417473.2699999998</v>
          </cell>
          <cell r="D870">
            <v>312456.49999999994</v>
          </cell>
          <cell r="E870">
            <v>71343.039999999994</v>
          </cell>
          <cell r="F870">
            <v>70601.279999999999</v>
          </cell>
          <cell r="G870">
            <v>90109.489999999991</v>
          </cell>
        </row>
        <row r="871">
          <cell r="A871">
            <v>160310</v>
          </cell>
          <cell r="B871" t="str">
            <v>Cartera de créditos de consumo prioritario</v>
          </cell>
          <cell r="C871">
            <v>25107864.75</v>
          </cell>
          <cell r="D871">
            <v>5012051.9699999979</v>
          </cell>
          <cell r="E871">
            <v>2393282.8199999984</v>
          </cell>
          <cell r="F871">
            <v>1086385.3799999999</v>
          </cell>
          <cell r="G871">
            <v>458156.15999999986</v>
          </cell>
        </row>
        <row r="872">
          <cell r="A872">
            <v>160315</v>
          </cell>
          <cell r="B872" t="str">
            <v>Cartera de crédito inmobiliario</v>
          </cell>
          <cell r="C872">
            <v>2207493.1800000006</v>
          </cell>
          <cell r="D872">
            <v>468269.36000000004</v>
          </cell>
          <cell r="E872">
            <v>136376.43999999997</v>
          </cell>
          <cell r="F872">
            <v>58648.85</v>
          </cell>
          <cell r="G872">
            <v>130509.62000000001</v>
          </cell>
        </row>
        <row r="873">
          <cell r="A873">
            <v>160320</v>
          </cell>
          <cell r="B873" t="str">
            <v>Cartera de microcrédito</v>
          </cell>
          <cell r="C873">
            <v>19680976.34</v>
          </cell>
          <cell r="D873">
            <v>8354793.3500000006</v>
          </cell>
          <cell r="E873">
            <v>5465017.3499999987</v>
          </cell>
          <cell r="F873">
            <v>3186162.379999999</v>
          </cell>
          <cell r="G873">
            <v>1581277.8499999992</v>
          </cell>
        </row>
        <row r="874">
          <cell r="A874">
            <v>160325</v>
          </cell>
          <cell r="B874" t="str">
            <v>Cartera de crédito productivo</v>
          </cell>
          <cell r="C874">
            <v>74471.89</v>
          </cell>
          <cell r="D874">
            <v>6254.75</v>
          </cell>
          <cell r="E874">
            <v>441.74</v>
          </cell>
          <cell r="F874">
            <v>2302.33</v>
          </cell>
          <cell r="G874">
            <v>13767.93</v>
          </cell>
        </row>
        <row r="875">
          <cell r="A875">
            <v>160330</v>
          </cell>
          <cell r="B875" t="str">
            <v>Cartera de crédito comercial ordinario</v>
          </cell>
          <cell r="C875">
            <v>8394.4900000000016</v>
          </cell>
          <cell r="D875">
            <v>587.97</v>
          </cell>
          <cell r="E875">
            <v>11983.83</v>
          </cell>
          <cell r="F875">
            <v>0</v>
          </cell>
          <cell r="G875">
            <v>29989.690000000002</v>
          </cell>
        </row>
        <row r="876">
          <cell r="A876">
            <v>160335</v>
          </cell>
          <cell r="B876" t="str">
            <v>Cartera de crédito de consumo ordinario</v>
          </cell>
          <cell r="C876">
            <v>2661050.39</v>
          </cell>
          <cell r="D876">
            <v>383603.49000000005</v>
          </cell>
          <cell r="E876">
            <v>227153.78999999998</v>
          </cell>
          <cell r="F876">
            <v>53500.609999999993</v>
          </cell>
          <cell r="G876">
            <v>28128.59</v>
          </cell>
        </row>
        <row r="877">
          <cell r="A877">
            <v>160340</v>
          </cell>
          <cell r="B877" t="str">
            <v>Cartera de crédito de vivienda de interés público</v>
          </cell>
          <cell r="C877">
            <v>0</v>
          </cell>
          <cell r="D877">
            <v>0</v>
          </cell>
          <cell r="E877">
            <v>107.97</v>
          </cell>
          <cell r="F877">
            <v>9.7899999999999991</v>
          </cell>
          <cell r="G877">
            <v>2904.88</v>
          </cell>
        </row>
        <row r="878">
          <cell r="A878">
            <v>160341</v>
          </cell>
          <cell r="B878" t="str">
            <v>Cartera de crédito educativo</v>
          </cell>
          <cell r="C878">
            <v>0</v>
          </cell>
          <cell r="D878">
            <v>40.659999999999997</v>
          </cell>
          <cell r="E878">
            <v>408.6</v>
          </cell>
          <cell r="F878">
            <v>618.59</v>
          </cell>
          <cell r="G878">
            <v>0</v>
          </cell>
        </row>
        <row r="879">
          <cell r="A879">
            <v>160345</v>
          </cell>
          <cell r="B879" t="str">
            <v>Cartera de Créditos refinanciada</v>
          </cell>
          <cell r="C879">
            <v>742121.2699999999</v>
          </cell>
          <cell r="D879">
            <v>34520.31</v>
          </cell>
          <cell r="E879">
            <v>19933.469999999994</v>
          </cell>
          <cell r="F879">
            <v>2990.3100000000004</v>
          </cell>
          <cell r="G879">
            <v>1186.73</v>
          </cell>
        </row>
        <row r="880">
          <cell r="A880">
            <v>160350</v>
          </cell>
          <cell r="B880" t="str">
            <v>Cartera de créditos reestructurada</v>
          </cell>
          <cell r="C880">
            <v>638620.68000000017</v>
          </cell>
          <cell r="D880">
            <v>74823.01999999999</v>
          </cell>
          <cell r="E880">
            <v>36628.130000000012</v>
          </cell>
          <cell r="F880">
            <v>14073.789999999999</v>
          </cell>
          <cell r="G880">
            <v>15438.640000000001</v>
          </cell>
        </row>
        <row r="881">
          <cell r="A881">
            <v>160505</v>
          </cell>
          <cell r="B881" t="str">
            <v>Cartera de créditos</v>
          </cell>
          <cell r="C881">
            <v>4416.01</v>
          </cell>
          <cell r="D881">
            <v>196.51</v>
          </cell>
          <cell r="E881">
            <v>0</v>
          </cell>
          <cell r="F881">
            <v>0</v>
          </cell>
          <cell r="G881">
            <v>5275.26</v>
          </cell>
        </row>
        <row r="882">
          <cell r="A882">
            <v>160510</v>
          </cell>
          <cell r="B882" t="str">
            <v>Deudores por aceptación</v>
          </cell>
          <cell r="C882">
            <v>0</v>
          </cell>
          <cell r="D882">
            <v>0</v>
          </cell>
          <cell r="E882">
            <v>0</v>
          </cell>
          <cell r="F882">
            <v>163.66</v>
          </cell>
          <cell r="G882">
            <v>823</v>
          </cell>
        </row>
        <row r="883">
          <cell r="A883">
            <v>160515</v>
          </cell>
          <cell r="B883" t="str">
            <v>Operaciones contingentes</v>
          </cell>
          <cell r="C883">
            <v>3800.21</v>
          </cell>
          <cell r="D883">
            <v>0</v>
          </cell>
          <cell r="E883">
            <v>0</v>
          </cell>
          <cell r="F883">
            <v>0</v>
          </cell>
          <cell r="G883">
            <v>0</v>
          </cell>
        </row>
        <row r="884">
          <cell r="A884">
            <v>160590</v>
          </cell>
          <cell r="B884" t="str">
            <v>Otras</v>
          </cell>
          <cell r="C884">
            <v>4095.9</v>
          </cell>
          <cell r="D884">
            <v>0</v>
          </cell>
          <cell r="E884">
            <v>4263.9799999999996</v>
          </cell>
          <cell r="F884">
            <v>28120.73</v>
          </cell>
          <cell r="G884">
            <v>94189.53</v>
          </cell>
        </row>
        <row r="885">
          <cell r="A885">
            <v>160905</v>
          </cell>
          <cell r="B885" t="str">
            <v>Créditos comerciales</v>
          </cell>
          <cell r="C885">
            <v>0</v>
          </cell>
          <cell r="D885">
            <v>0</v>
          </cell>
          <cell r="E885">
            <v>0</v>
          </cell>
          <cell r="F885">
            <v>0</v>
          </cell>
          <cell r="G885">
            <v>0</v>
          </cell>
        </row>
        <row r="886">
          <cell r="A886">
            <v>160990</v>
          </cell>
          <cell r="B886" t="str">
            <v>Contingentes</v>
          </cell>
          <cell r="C886">
            <v>5254.04</v>
          </cell>
          <cell r="D886">
            <v>0</v>
          </cell>
          <cell r="E886">
            <v>0</v>
          </cell>
          <cell r="F886">
            <v>0</v>
          </cell>
          <cell r="G886">
            <v>0</v>
          </cell>
        </row>
        <row r="887">
          <cell r="A887">
            <v>161405</v>
          </cell>
          <cell r="B887" t="str">
            <v>Intereses</v>
          </cell>
          <cell r="C887">
            <v>12893.79</v>
          </cell>
          <cell r="D887">
            <v>30513.33</v>
          </cell>
          <cell r="E887">
            <v>25847.35</v>
          </cell>
          <cell r="F887">
            <v>71900.299999999988</v>
          </cell>
          <cell r="G887">
            <v>187875.47</v>
          </cell>
        </row>
        <row r="888">
          <cell r="A888">
            <v>161410</v>
          </cell>
          <cell r="B888" t="str">
            <v>Comisiones</v>
          </cell>
          <cell r="C888">
            <v>17220</v>
          </cell>
          <cell r="D888">
            <v>5451</v>
          </cell>
          <cell r="E888">
            <v>1490.22</v>
          </cell>
          <cell r="F888">
            <v>178788.49</v>
          </cell>
          <cell r="G888">
            <v>64675.4</v>
          </cell>
        </row>
        <row r="889">
          <cell r="A889">
            <v>161415</v>
          </cell>
          <cell r="B889" t="str">
            <v>Gastos por operaciones contingentes</v>
          </cell>
          <cell r="C889">
            <v>0</v>
          </cell>
          <cell r="D889">
            <v>12610</v>
          </cell>
          <cell r="E889">
            <v>0</v>
          </cell>
          <cell r="F889">
            <v>0</v>
          </cell>
          <cell r="G889">
            <v>3430</v>
          </cell>
        </row>
        <row r="890">
          <cell r="A890">
            <v>161420</v>
          </cell>
          <cell r="B890" t="str">
            <v>Seguros</v>
          </cell>
          <cell r="C890">
            <v>1084027.24</v>
          </cell>
          <cell r="D890">
            <v>179683.37999999998</v>
          </cell>
          <cell r="E890">
            <v>473117.81000000006</v>
          </cell>
          <cell r="F890">
            <v>46432.1</v>
          </cell>
          <cell r="G890">
            <v>3051.62</v>
          </cell>
        </row>
        <row r="891">
          <cell r="A891">
            <v>161425</v>
          </cell>
          <cell r="B891" t="str">
            <v>Impuestos</v>
          </cell>
          <cell r="C891">
            <v>38448.480000000003</v>
          </cell>
          <cell r="D891">
            <v>4786.57</v>
          </cell>
          <cell r="E891">
            <v>49506.66</v>
          </cell>
          <cell r="F891">
            <v>36431.11</v>
          </cell>
          <cell r="G891">
            <v>24381.099999999995</v>
          </cell>
        </row>
        <row r="892">
          <cell r="A892">
            <v>161430</v>
          </cell>
          <cell r="B892" t="str">
            <v>Gastos judiciales</v>
          </cell>
          <cell r="C892">
            <v>4514081.7100000009</v>
          </cell>
          <cell r="D892">
            <v>1984329.9400000002</v>
          </cell>
          <cell r="E892">
            <v>913220.80999999994</v>
          </cell>
          <cell r="F892">
            <v>658742.5399999998</v>
          </cell>
          <cell r="G892">
            <v>149347.29</v>
          </cell>
        </row>
        <row r="893">
          <cell r="A893">
            <v>161490</v>
          </cell>
          <cell r="B893" t="str">
            <v>Otros</v>
          </cell>
          <cell r="C893">
            <v>3499080.83</v>
          </cell>
          <cell r="D893">
            <v>1743414.4400000002</v>
          </cell>
          <cell r="E893">
            <v>836346.84</v>
          </cell>
          <cell r="F893">
            <v>620907.52000000002</v>
          </cell>
          <cell r="G893">
            <v>351524.04</v>
          </cell>
        </row>
        <row r="894">
          <cell r="A894">
            <v>161505</v>
          </cell>
          <cell r="B894" t="str">
            <v>Intereses de cartera de créditos comercial prioritario</v>
          </cell>
          <cell r="C894">
            <v>172763.51999999999</v>
          </cell>
          <cell r="D894">
            <v>0</v>
          </cell>
          <cell r="E894">
            <v>0</v>
          </cell>
          <cell r="F894">
            <v>0</v>
          </cell>
          <cell r="G894">
            <v>31</v>
          </cell>
        </row>
        <row r="895">
          <cell r="A895">
            <v>161510</v>
          </cell>
          <cell r="B895" t="str">
            <v>Intereses de cartera de créditos de consumo prioritario</v>
          </cell>
          <cell r="C895">
            <v>343481.88999999996</v>
          </cell>
          <cell r="D895">
            <v>11582.14</v>
          </cell>
          <cell r="E895">
            <v>44141.87</v>
          </cell>
          <cell r="F895">
            <v>0</v>
          </cell>
          <cell r="G895">
            <v>1676.05</v>
          </cell>
        </row>
        <row r="896">
          <cell r="A896">
            <v>161515</v>
          </cell>
          <cell r="B896" t="str">
            <v>Intereses de cartera de crédito inmobiliario</v>
          </cell>
          <cell r="C896">
            <v>82256.69</v>
          </cell>
          <cell r="D896">
            <v>143.94999999999999</v>
          </cell>
          <cell r="E896">
            <v>0</v>
          </cell>
          <cell r="F896">
            <v>0</v>
          </cell>
          <cell r="G896">
            <v>0</v>
          </cell>
        </row>
        <row r="897">
          <cell r="A897">
            <v>161520</v>
          </cell>
          <cell r="B897" t="str">
            <v>Intereses de cartera de microcrédito</v>
          </cell>
          <cell r="C897">
            <v>369292.57000000007</v>
          </cell>
          <cell r="D897">
            <v>24216.5</v>
          </cell>
          <cell r="E897">
            <v>89690.47</v>
          </cell>
          <cell r="F897">
            <v>59153.850000000006</v>
          </cell>
          <cell r="G897">
            <v>41846.490000000005</v>
          </cell>
        </row>
        <row r="898">
          <cell r="A898">
            <v>161525</v>
          </cell>
          <cell r="B898" t="str">
            <v>Intereses de cartera de crédito productivo</v>
          </cell>
          <cell r="C898">
            <v>0</v>
          </cell>
          <cell r="D898">
            <v>0</v>
          </cell>
          <cell r="E898">
            <v>0</v>
          </cell>
          <cell r="F898">
            <v>0</v>
          </cell>
          <cell r="G898">
            <v>0</v>
          </cell>
        </row>
        <row r="899">
          <cell r="A899">
            <v>161530</v>
          </cell>
          <cell r="B899" t="str">
            <v>Intereses de cartera de crédito comercial ordinario</v>
          </cell>
          <cell r="C899">
            <v>2228.98</v>
          </cell>
          <cell r="D899">
            <v>0</v>
          </cell>
          <cell r="E899">
            <v>0</v>
          </cell>
          <cell r="F899">
            <v>0</v>
          </cell>
          <cell r="G899">
            <v>0</v>
          </cell>
        </row>
        <row r="900">
          <cell r="A900">
            <v>161535</v>
          </cell>
          <cell r="B900" t="str">
            <v>Intereses de cartera de crédito de consumo ordinario</v>
          </cell>
          <cell r="C900">
            <v>197.03</v>
          </cell>
          <cell r="D900">
            <v>0</v>
          </cell>
          <cell r="E900">
            <v>0</v>
          </cell>
          <cell r="F900">
            <v>0</v>
          </cell>
          <cell r="G900">
            <v>0</v>
          </cell>
        </row>
        <row r="901">
          <cell r="A901">
            <v>161540</v>
          </cell>
          <cell r="B901" t="str">
            <v>Intereses de cartera de crédito de vivienda de interés público</v>
          </cell>
          <cell r="C901">
            <v>0</v>
          </cell>
          <cell r="D901">
            <v>0</v>
          </cell>
          <cell r="E901">
            <v>0</v>
          </cell>
          <cell r="F901">
            <v>0</v>
          </cell>
          <cell r="G901">
            <v>0</v>
          </cell>
        </row>
        <row r="902">
          <cell r="A902">
            <v>161545</v>
          </cell>
          <cell r="B902" t="str">
            <v>Intereses de cartera de crédito educativo</v>
          </cell>
          <cell r="C902">
            <v>0</v>
          </cell>
          <cell r="D902">
            <v>0</v>
          </cell>
          <cell r="E902">
            <v>0</v>
          </cell>
          <cell r="F902">
            <v>0</v>
          </cell>
          <cell r="G902">
            <v>0</v>
          </cell>
        </row>
        <row r="903">
          <cell r="A903">
            <v>169005</v>
          </cell>
          <cell r="B903" t="str">
            <v>Anticipos al personal</v>
          </cell>
          <cell r="C903">
            <v>392370.81</v>
          </cell>
          <cell r="D903">
            <v>179588.87000000002</v>
          </cell>
          <cell r="E903">
            <v>227454.50999999998</v>
          </cell>
          <cell r="F903">
            <v>464383.02999999991</v>
          </cell>
          <cell r="G903">
            <v>283332.94999999995</v>
          </cell>
        </row>
        <row r="904">
          <cell r="A904">
            <v>169010</v>
          </cell>
          <cell r="B904" t="str">
            <v>Préstamos de fondo de reserva</v>
          </cell>
          <cell r="C904">
            <v>0</v>
          </cell>
          <cell r="D904">
            <v>0</v>
          </cell>
          <cell r="E904">
            <v>0</v>
          </cell>
          <cell r="F904">
            <v>300</v>
          </cell>
          <cell r="G904">
            <v>18395.899999999998</v>
          </cell>
        </row>
        <row r="905">
          <cell r="A905">
            <v>169015</v>
          </cell>
          <cell r="B905" t="str">
            <v>Cheques protestados y rechazados</v>
          </cell>
          <cell r="C905">
            <v>379892.94000000006</v>
          </cell>
          <cell r="D905">
            <v>45558.029999999992</v>
          </cell>
          <cell r="E905">
            <v>65105.43</v>
          </cell>
          <cell r="F905">
            <v>113404.53999999998</v>
          </cell>
          <cell r="G905">
            <v>25644.48</v>
          </cell>
        </row>
        <row r="906">
          <cell r="A906">
            <v>169020</v>
          </cell>
          <cell r="B906" t="str">
            <v>Arrendamientos</v>
          </cell>
          <cell r="C906">
            <v>0</v>
          </cell>
          <cell r="D906">
            <v>24266.33</v>
          </cell>
          <cell r="E906">
            <v>53240.770000000004</v>
          </cell>
          <cell r="F906">
            <v>37880.67</v>
          </cell>
          <cell r="G906">
            <v>50626.810000000005</v>
          </cell>
        </row>
        <row r="907">
          <cell r="A907">
            <v>169025</v>
          </cell>
          <cell r="B907" t="str">
            <v>Establecimientos afiliados</v>
          </cell>
          <cell r="C907">
            <v>105339.15</v>
          </cell>
          <cell r="D907">
            <v>0</v>
          </cell>
          <cell r="E907">
            <v>500</v>
          </cell>
          <cell r="F907">
            <v>21936.880000000001</v>
          </cell>
          <cell r="G907">
            <v>21066.42</v>
          </cell>
        </row>
        <row r="908">
          <cell r="A908">
            <v>169030</v>
          </cell>
          <cell r="B908" t="str">
            <v>Por venta de bienes y acciones</v>
          </cell>
          <cell r="C908">
            <v>0</v>
          </cell>
          <cell r="D908">
            <v>0</v>
          </cell>
          <cell r="E908">
            <v>152.25</v>
          </cell>
          <cell r="F908">
            <v>41716.76</v>
          </cell>
          <cell r="G908">
            <v>24879.879999999997</v>
          </cell>
        </row>
        <row r="909">
          <cell r="A909">
            <v>169035</v>
          </cell>
          <cell r="B909" t="str">
            <v>Juicios ejecutivos en proceso</v>
          </cell>
          <cell r="C909">
            <v>1</v>
          </cell>
          <cell r="D909">
            <v>109357.84</v>
          </cell>
          <cell r="E909">
            <v>513769.86</v>
          </cell>
          <cell r="F909">
            <v>746065.31999999983</v>
          </cell>
          <cell r="G909">
            <v>274600.3</v>
          </cell>
        </row>
        <row r="910">
          <cell r="A910">
            <v>169040</v>
          </cell>
          <cell r="B910" t="str">
            <v>Emisión y renovación de tarjetas de crédito</v>
          </cell>
          <cell r="C910">
            <v>4.46</v>
          </cell>
          <cell r="D910">
            <v>89.13</v>
          </cell>
          <cell r="E910">
            <v>0</v>
          </cell>
          <cell r="F910">
            <v>0</v>
          </cell>
          <cell r="G910">
            <v>137.55000000000001</v>
          </cell>
        </row>
        <row r="911">
          <cell r="A911">
            <v>169090</v>
          </cell>
          <cell r="B911" t="str">
            <v>Otras</v>
          </cell>
          <cell r="C911">
            <v>40905004.880000003</v>
          </cell>
          <cell r="D911">
            <v>14194117.900000002</v>
          </cell>
          <cell r="E911">
            <v>10660695.240000004</v>
          </cell>
          <cell r="F911">
            <v>10283801.350000003</v>
          </cell>
          <cell r="G911">
            <v>3154335.3</v>
          </cell>
        </row>
        <row r="912">
          <cell r="A912">
            <v>169905</v>
          </cell>
          <cell r="B912" t="str">
            <v>(Provisión para intereses y comisiones por cobrar)</v>
          </cell>
          <cell r="C912">
            <v>-1179644.92</v>
          </cell>
          <cell r="D912">
            <v>-416134.07999999996</v>
          </cell>
          <cell r="E912">
            <v>-200331.86000000002</v>
          </cell>
          <cell r="F912">
            <v>-77064.820000000022</v>
          </cell>
          <cell r="G912">
            <v>-68519</v>
          </cell>
        </row>
        <row r="913">
          <cell r="A913">
            <v>169910</v>
          </cell>
          <cell r="B913" t="str">
            <v>(Provisión para otras cuentas por cobrar)</v>
          </cell>
          <cell r="C913">
            <v>-17141178.699999999</v>
          </cell>
          <cell r="D913">
            <v>-7117802.4499999983</v>
          </cell>
          <cell r="E913">
            <v>-1573920.26</v>
          </cell>
          <cell r="F913">
            <v>-1404483.2299999997</v>
          </cell>
          <cell r="G913">
            <v>-260567.13</v>
          </cell>
        </row>
        <row r="914">
          <cell r="A914">
            <v>169915</v>
          </cell>
          <cell r="B914" t="str">
            <v>(Provisiones para garantías pagadas)</v>
          </cell>
          <cell r="C914">
            <v>-5254.04</v>
          </cell>
          <cell r="D914">
            <v>0</v>
          </cell>
          <cell r="E914">
            <v>-116.61</v>
          </cell>
          <cell r="F914">
            <v>-1663.83</v>
          </cell>
          <cell r="G914">
            <v>-4.5</v>
          </cell>
        </row>
        <row r="915">
          <cell r="A915">
            <v>170205</v>
          </cell>
          <cell r="B915" t="str">
            <v>Terrenos</v>
          </cell>
          <cell r="C915">
            <v>1021721.1900000001</v>
          </cell>
          <cell r="D915">
            <v>3029006.52</v>
          </cell>
          <cell r="E915">
            <v>369614.07999999996</v>
          </cell>
          <cell r="F915">
            <v>464764.74999999994</v>
          </cell>
          <cell r="G915">
            <v>124054.09</v>
          </cell>
        </row>
        <row r="916">
          <cell r="A916">
            <v>170210</v>
          </cell>
          <cell r="B916" t="str">
            <v>Edificios y otros locales</v>
          </cell>
          <cell r="C916">
            <v>1784918.6400000001</v>
          </cell>
          <cell r="D916">
            <v>1432767.37</v>
          </cell>
          <cell r="E916">
            <v>91540</v>
          </cell>
          <cell r="F916">
            <v>227500</v>
          </cell>
          <cell r="G916">
            <v>0</v>
          </cell>
        </row>
        <row r="917">
          <cell r="A917">
            <v>170215</v>
          </cell>
          <cell r="B917" t="str">
            <v>Mobiliario, maquinaria y equipo</v>
          </cell>
          <cell r="C917">
            <v>1178.96</v>
          </cell>
          <cell r="D917">
            <v>0</v>
          </cell>
          <cell r="E917">
            <v>2420</v>
          </cell>
          <cell r="F917">
            <v>16803.759999999998</v>
          </cell>
          <cell r="G917">
            <v>1076.5</v>
          </cell>
        </row>
        <row r="918">
          <cell r="A918">
            <v>170220</v>
          </cell>
          <cell r="B918" t="str">
            <v>Unidades de transporte</v>
          </cell>
          <cell r="C918">
            <v>0</v>
          </cell>
          <cell r="D918">
            <v>0</v>
          </cell>
          <cell r="E918">
            <v>29540</v>
          </cell>
          <cell r="F918">
            <v>115819.53</v>
          </cell>
          <cell r="G918">
            <v>0</v>
          </cell>
        </row>
        <row r="919">
          <cell r="A919">
            <v>170225</v>
          </cell>
          <cell r="B919" t="str">
            <v>Derechos fiduciarios</v>
          </cell>
          <cell r="C919">
            <v>0</v>
          </cell>
          <cell r="D919">
            <v>0</v>
          </cell>
          <cell r="E919">
            <v>0</v>
          </cell>
          <cell r="F919">
            <v>0</v>
          </cell>
          <cell r="G919">
            <v>0</v>
          </cell>
        </row>
        <row r="920">
          <cell r="A920">
            <v>170230</v>
          </cell>
          <cell r="B920" t="str">
            <v>Otros títulos valores</v>
          </cell>
          <cell r="C920">
            <v>264173.90999999997</v>
          </cell>
          <cell r="D920">
            <v>0</v>
          </cell>
          <cell r="E920">
            <v>0</v>
          </cell>
          <cell r="F920">
            <v>8877.06</v>
          </cell>
          <cell r="G920">
            <v>0.08</v>
          </cell>
        </row>
        <row r="921">
          <cell r="A921">
            <v>170235</v>
          </cell>
          <cell r="B921" t="str">
            <v>Mercaderías</v>
          </cell>
          <cell r="C921">
            <v>393.63</v>
          </cell>
          <cell r="D921">
            <v>503.4</v>
          </cell>
          <cell r="E921">
            <v>0</v>
          </cell>
          <cell r="F921">
            <v>2174.06</v>
          </cell>
          <cell r="G921">
            <v>3354.97</v>
          </cell>
        </row>
        <row r="922">
          <cell r="A922">
            <v>170250</v>
          </cell>
          <cell r="B922" t="str">
            <v>Cartera de créditos</v>
          </cell>
          <cell r="C922">
            <v>200619.87</v>
          </cell>
          <cell r="D922">
            <v>0</v>
          </cell>
          <cell r="E922">
            <v>0</v>
          </cell>
          <cell r="F922">
            <v>0</v>
          </cell>
          <cell r="G922">
            <v>0</v>
          </cell>
        </row>
        <row r="923">
          <cell r="A923">
            <v>170290</v>
          </cell>
          <cell r="B923" t="str">
            <v>Otros</v>
          </cell>
          <cell r="C923">
            <v>68235.41</v>
          </cell>
          <cell r="D923">
            <v>10000</v>
          </cell>
          <cell r="E923">
            <v>16000</v>
          </cell>
          <cell r="F923">
            <v>37084.31</v>
          </cell>
          <cell r="G923">
            <v>2500</v>
          </cell>
        </row>
        <row r="924">
          <cell r="A924">
            <v>170505</v>
          </cell>
          <cell r="B924" t="str">
            <v>Inmuebles</v>
          </cell>
          <cell r="C924">
            <v>0</v>
          </cell>
          <cell r="D924">
            <v>0</v>
          </cell>
          <cell r="E924">
            <v>0</v>
          </cell>
          <cell r="F924">
            <v>0</v>
          </cell>
          <cell r="G924">
            <v>0</v>
          </cell>
        </row>
        <row r="925">
          <cell r="A925">
            <v>170510</v>
          </cell>
          <cell r="B925" t="str">
            <v>Muebles, enseres y equipos de oficina</v>
          </cell>
          <cell r="C925">
            <v>0</v>
          </cell>
          <cell r="D925">
            <v>0</v>
          </cell>
          <cell r="E925">
            <v>364.57</v>
          </cell>
          <cell r="F925">
            <v>0</v>
          </cell>
          <cell r="G925">
            <v>0</v>
          </cell>
        </row>
        <row r="926">
          <cell r="A926">
            <v>170515</v>
          </cell>
          <cell r="B926" t="str">
            <v>Equipos de computación</v>
          </cell>
          <cell r="C926">
            <v>0</v>
          </cell>
          <cell r="D926">
            <v>0</v>
          </cell>
          <cell r="E926">
            <v>0</v>
          </cell>
          <cell r="F926">
            <v>0</v>
          </cell>
          <cell r="G926">
            <v>0</v>
          </cell>
        </row>
        <row r="927">
          <cell r="A927">
            <v>170520</v>
          </cell>
          <cell r="B927" t="str">
            <v>Unidades de transporte</v>
          </cell>
          <cell r="C927">
            <v>0</v>
          </cell>
          <cell r="D927">
            <v>0</v>
          </cell>
          <cell r="E927">
            <v>0</v>
          </cell>
          <cell r="F927">
            <v>0</v>
          </cell>
          <cell r="G927">
            <v>0</v>
          </cell>
        </row>
        <row r="928">
          <cell r="A928">
            <v>170590</v>
          </cell>
          <cell r="B928" t="str">
            <v>Otros</v>
          </cell>
          <cell r="C928">
            <v>0</v>
          </cell>
          <cell r="D928">
            <v>0</v>
          </cell>
          <cell r="E928">
            <v>0</v>
          </cell>
          <cell r="F928">
            <v>0</v>
          </cell>
          <cell r="G928">
            <v>1951.08</v>
          </cell>
        </row>
        <row r="929">
          <cell r="A929">
            <v>170599</v>
          </cell>
          <cell r="B929" t="str">
            <v>(Depreciación de bienes arrendados)</v>
          </cell>
          <cell r="C929">
            <v>0</v>
          </cell>
          <cell r="D929">
            <v>0</v>
          </cell>
          <cell r="E929">
            <v>0</v>
          </cell>
          <cell r="F929">
            <v>0</v>
          </cell>
          <cell r="G929">
            <v>0</v>
          </cell>
        </row>
        <row r="930">
          <cell r="A930">
            <v>170605</v>
          </cell>
          <cell r="B930" t="str">
            <v>Terrenos</v>
          </cell>
          <cell r="C930">
            <v>9041122.3699999992</v>
          </cell>
          <cell r="D930">
            <v>3490378.26</v>
          </cell>
          <cell r="E930">
            <v>1744833.0099999998</v>
          </cell>
          <cell r="F930">
            <v>699546.57</v>
          </cell>
          <cell r="G930">
            <v>95949.5</v>
          </cell>
        </row>
        <row r="931">
          <cell r="A931">
            <v>170610</v>
          </cell>
          <cell r="B931" t="str">
            <v>Edificios</v>
          </cell>
          <cell r="C931">
            <v>4478166.41</v>
          </cell>
          <cell r="D931">
            <v>4103697.44</v>
          </cell>
          <cell r="E931">
            <v>398068.31</v>
          </cell>
          <cell r="F931">
            <v>63870.91</v>
          </cell>
          <cell r="G931">
            <v>62478.2</v>
          </cell>
        </row>
        <row r="932">
          <cell r="A932">
            <v>170615</v>
          </cell>
          <cell r="B932" t="str">
            <v>Otros locales</v>
          </cell>
          <cell r="C932">
            <v>0</v>
          </cell>
          <cell r="D932">
            <v>205733.08000000002</v>
          </cell>
          <cell r="E932">
            <v>0</v>
          </cell>
          <cell r="F932">
            <v>18606.09</v>
          </cell>
          <cell r="G932">
            <v>0</v>
          </cell>
        </row>
        <row r="933">
          <cell r="A933">
            <v>170620</v>
          </cell>
          <cell r="B933" t="str">
            <v>Remodelaciones en curso</v>
          </cell>
          <cell r="C933">
            <v>2579009.23</v>
          </cell>
          <cell r="D933">
            <v>0</v>
          </cell>
          <cell r="E933">
            <v>0</v>
          </cell>
          <cell r="F933">
            <v>0</v>
          </cell>
          <cell r="G933">
            <v>0</v>
          </cell>
        </row>
        <row r="934">
          <cell r="A934">
            <v>170690</v>
          </cell>
          <cell r="B934" t="str">
            <v>Otros</v>
          </cell>
          <cell r="C934">
            <v>555598.75</v>
          </cell>
          <cell r="D934">
            <v>329492.32</v>
          </cell>
          <cell r="E934">
            <v>12270</v>
          </cell>
          <cell r="F934">
            <v>0</v>
          </cell>
          <cell r="G934">
            <v>0</v>
          </cell>
        </row>
        <row r="935">
          <cell r="A935">
            <v>170699</v>
          </cell>
          <cell r="B935" t="str">
            <v>(Depreciación de bienes no utilizados por la institución)</v>
          </cell>
          <cell r="C935">
            <v>-185606.29000000004</v>
          </cell>
          <cell r="D935">
            <v>-883368.63000000012</v>
          </cell>
          <cell r="E935">
            <v>-128311.48</v>
          </cell>
          <cell r="F935">
            <v>-4193.4799999999996</v>
          </cell>
          <cell r="G935">
            <v>0</v>
          </cell>
        </row>
        <row r="936">
          <cell r="A936">
            <v>179910</v>
          </cell>
          <cell r="B936" t="str">
            <v>(Provisión para bienes adjudicados)</v>
          </cell>
          <cell r="C936">
            <v>-1909968.84</v>
          </cell>
          <cell r="D936">
            <v>-1635973.52</v>
          </cell>
          <cell r="E936">
            <v>-90309.36</v>
          </cell>
          <cell r="F936">
            <v>-26866.12</v>
          </cell>
          <cell r="G936">
            <v>0</v>
          </cell>
        </row>
        <row r="937">
          <cell r="A937">
            <v>179915</v>
          </cell>
          <cell r="B937" t="str">
            <v>(Provisión por deterioro para bienes no utilizados por la institución)</v>
          </cell>
          <cell r="C937">
            <v>0</v>
          </cell>
          <cell r="D937">
            <v>-70000</v>
          </cell>
          <cell r="E937">
            <v>-75238.080000000002</v>
          </cell>
          <cell r="F937">
            <v>0</v>
          </cell>
          <cell r="G937">
            <v>0</v>
          </cell>
        </row>
        <row r="938">
          <cell r="A938">
            <v>189905</v>
          </cell>
          <cell r="B938" t="str">
            <v>(Edificios)</v>
          </cell>
          <cell r="C938">
            <v>-57003918.49000001</v>
          </cell>
          <cell r="D938">
            <v>-18021791.900000002</v>
          </cell>
          <cell r="E938">
            <v>-10228327.77</v>
          </cell>
          <cell r="F938">
            <v>-2734304.2199999993</v>
          </cell>
          <cell r="G938">
            <v>-421247.8299999999</v>
          </cell>
        </row>
        <row r="939">
          <cell r="A939">
            <v>189910</v>
          </cell>
          <cell r="B939" t="str">
            <v>(Otros locales)</v>
          </cell>
          <cell r="C939">
            <v>-281800.11</v>
          </cell>
          <cell r="D939">
            <v>-434478.14</v>
          </cell>
          <cell r="E939">
            <v>-74760.759999999995</v>
          </cell>
          <cell r="F939">
            <v>-31747.029999999995</v>
          </cell>
          <cell r="G939">
            <v>-167908.34999999998</v>
          </cell>
        </row>
        <row r="940">
          <cell r="A940">
            <v>189915</v>
          </cell>
          <cell r="B940" t="str">
            <v>(Muebles, enseres y equipos de oficina)</v>
          </cell>
          <cell r="C940">
            <v>-12381472.240000002</v>
          </cell>
          <cell r="D940">
            <v>-7511885.4400000004</v>
          </cell>
          <cell r="E940">
            <v>-4178277.68</v>
          </cell>
          <cell r="F940">
            <v>-2273732.6500000004</v>
          </cell>
          <cell r="G940">
            <v>-872993.94000000088</v>
          </cell>
        </row>
        <row r="941">
          <cell r="A941">
            <v>189920</v>
          </cell>
          <cell r="B941" t="str">
            <v>(Equipos de computación)</v>
          </cell>
          <cell r="C941">
            <v>-40646883.149999999</v>
          </cell>
          <cell r="D941">
            <v>-9892477.3900000025</v>
          </cell>
          <cell r="E941">
            <v>-4926957.5900000017</v>
          </cell>
          <cell r="F941">
            <v>-2802716.6500000013</v>
          </cell>
          <cell r="G941">
            <v>-1266880.6400000001</v>
          </cell>
        </row>
        <row r="942">
          <cell r="A942">
            <v>189925</v>
          </cell>
          <cell r="B942" t="str">
            <v>(Unidades de transporte)</v>
          </cell>
          <cell r="C942">
            <v>-4155114.64</v>
          </cell>
          <cell r="D942">
            <v>-1785830.21</v>
          </cell>
          <cell r="E942">
            <v>-1481190.0400000003</v>
          </cell>
          <cell r="F942">
            <v>-1442424.3199999996</v>
          </cell>
          <cell r="G942">
            <v>-157870.92000000001</v>
          </cell>
        </row>
        <row r="943">
          <cell r="A943">
            <v>189930</v>
          </cell>
          <cell r="B943" t="str">
            <v>(Equipos de construcción)</v>
          </cell>
          <cell r="C943">
            <v>0</v>
          </cell>
          <cell r="D943">
            <v>-310.38</v>
          </cell>
          <cell r="E943">
            <v>-14410.17</v>
          </cell>
          <cell r="F943">
            <v>-2431.5500000000002</v>
          </cell>
          <cell r="G943">
            <v>-1504.69</v>
          </cell>
        </row>
        <row r="944">
          <cell r="A944">
            <v>189940</v>
          </cell>
          <cell r="B944" t="str">
            <v>(Otros)</v>
          </cell>
          <cell r="C944">
            <v>-4560262.4800000004</v>
          </cell>
          <cell r="D944">
            <v>-1330725.1499999997</v>
          </cell>
          <cell r="E944">
            <v>-483006.87999999995</v>
          </cell>
          <cell r="F944">
            <v>-295635.94999999995</v>
          </cell>
          <cell r="G944">
            <v>-132619.74000000002</v>
          </cell>
        </row>
        <row r="945">
          <cell r="A945">
            <v>190105</v>
          </cell>
          <cell r="B945" t="str">
            <v>En subsidiarias y afiliadas</v>
          </cell>
          <cell r="C945">
            <v>0</v>
          </cell>
          <cell r="D945">
            <v>568.16999999999996</v>
          </cell>
          <cell r="E945">
            <v>22981.39</v>
          </cell>
          <cell r="F945">
            <v>670</v>
          </cell>
          <cell r="G945">
            <v>1167.68</v>
          </cell>
        </row>
        <row r="946">
          <cell r="A946">
            <v>190110</v>
          </cell>
          <cell r="B946" t="str">
            <v>En otras instituciones financieras</v>
          </cell>
          <cell r="C946">
            <v>3651409.03</v>
          </cell>
          <cell r="D946">
            <v>1023711.8</v>
          </cell>
          <cell r="E946">
            <v>459288.11000000004</v>
          </cell>
          <cell r="F946">
            <v>203628.09000000003</v>
          </cell>
          <cell r="G946">
            <v>95024.7</v>
          </cell>
        </row>
        <row r="947">
          <cell r="A947">
            <v>190115</v>
          </cell>
          <cell r="B947" t="str">
            <v>En compañías</v>
          </cell>
          <cell r="C947">
            <v>0</v>
          </cell>
          <cell r="D947">
            <v>0</v>
          </cell>
          <cell r="E947">
            <v>7384.75</v>
          </cell>
          <cell r="F947">
            <v>279352.07999999996</v>
          </cell>
          <cell r="G947">
            <v>15</v>
          </cell>
        </row>
        <row r="948">
          <cell r="A948">
            <v>190120</v>
          </cell>
          <cell r="B948" t="str">
            <v>En compañías de servicios auxiliares del sistema financiero</v>
          </cell>
          <cell r="C948">
            <v>131174.01999999999</v>
          </cell>
          <cell r="D948">
            <v>2000</v>
          </cell>
          <cell r="E948">
            <v>0</v>
          </cell>
          <cell r="F948">
            <v>214.83999999999997</v>
          </cell>
          <cell r="G948">
            <v>50.25</v>
          </cell>
        </row>
        <row r="949">
          <cell r="A949">
            <v>190125</v>
          </cell>
          <cell r="B949" t="str">
            <v>En otros organismos de integración cooperativa</v>
          </cell>
          <cell r="C949">
            <v>6186539.3899999987</v>
          </cell>
          <cell r="D949">
            <v>2083712.3800000001</v>
          </cell>
          <cell r="E949">
            <v>957044.18999999983</v>
          </cell>
          <cell r="F949">
            <v>306471.3</v>
          </cell>
          <cell r="G949">
            <v>118813.26</v>
          </cell>
        </row>
        <row r="950">
          <cell r="A950">
            <v>190130</v>
          </cell>
          <cell r="B950" t="str">
            <v>Inversiones no financieras</v>
          </cell>
          <cell r="C950">
            <v>0</v>
          </cell>
          <cell r="D950">
            <v>0</v>
          </cell>
          <cell r="E950">
            <v>347232.61</v>
          </cell>
          <cell r="F950">
            <v>331906.89</v>
          </cell>
          <cell r="G950">
            <v>77592.09</v>
          </cell>
        </row>
        <row r="951">
          <cell r="A951">
            <v>190205</v>
          </cell>
          <cell r="B951" t="str">
            <v>Inversiones</v>
          </cell>
          <cell r="C951">
            <v>144365.33000000002</v>
          </cell>
          <cell r="D951">
            <v>0</v>
          </cell>
          <cell r="E951">
            <v>0</v>
          </cell>
          <cell r="F951">
            <v>589990.15</v>
          </cell>
          <cell r="G951">
            <v>45</v>
          </cell>
        </row>
        <row r="952">
          <cell r="A952">
            <v>190210</v>
          </cell>
          <cell r="B952" t="str">
            <v>Cartera de créditos por vencer</v>
          </cell>
          <cell r="C952">
            <v>725290</v>
          </cell>
          <cell r="D952">
            <v>0</v>
          </cell>
          <cell r="E952">
            <v>0</v>
          </cell>
          <cell r="F952">
            <v>0</v>
          </cell>
          <cell r="G952">
            <v>0</v>
          </cell>
        </row>
        <row r="953">
          <cell r="A953">
            <v>190215</v>
          </cell>
          <cell r="B953" t="str">
            <v>Cartera de créditos refinanciada por vencer</v>
          </cell>
          <cell r="C953">
            <v>0</v>
          </cell>
          <cell r="D953">
            <v>0</v>
          </cell>
          <cell r="E953">
            <v>0</v>
          </cell>
          <cell r="F953">
            <v>0</v>
          </cell>
          <cell r="G953">
            <v>0</v>
          </cell>
        </row>
        <row r="954">
          <cell r="A954">
            <v>190220</v>
          </cell>
          <cell r="B954" t="str">
            <v>Cartera de créditos reestructurada por vencer</v>
          </cell>
          <cell r="C954">
            <v>0</v>
          </cell>
          <cell r="D954">
            <v>0</v>
          </cell>
          <cell r="E954">
            <v>0</v>
          </cell>
          <cell r="F954">
            <v>0</v>
          </cell>
          <cell r="G954">
            <v>0</v>
          </cell>
        </row>
        <row r="955">
          <cell r="A955">
            <v>190221</v>
          </cell>
          <cell r="B955" t="str">
            <v>Cartera de créditos que no devenga intereses</v>
          </cell>
          <cell r="C955">
            <v>0</v>
          </cell>
          <cell r="D955">
            <v>0</v>
          </cell>
          <cell r="E955">
            <v>0</v>
          </cell>
          <cell r="F955">
            <v>0</v>
          </cell>
          <cell r="G955">
            <v>0</v>
          </cell>
        </row>
        <row r="956">
          <cell r="A956">
            <v>190225</v>
          </cell>
          <cell r="B956" t="str">
            <v>Cartera de créditos refinanciada que no devenga intereses</v>
          </cell>
          <cell r="C956">
            <v>0</v>
          </cell>
          <cell r="D956">
            <v>0</v>
          </cell>
          <cell r="E956">
            <v>0</v>
          </cell>
          <cell r="F956">
            <v>0</v>
          </cell>
          <cell r="G956">
            <v>0</v>
          </cell>
        </row>
        <row r="957">
          <cell r="A957">
            <v>190226</v>
          </cell>
          <cell r="B957" t="str">
            <v>Cartera de créditos reestructurada que no devenga intereses</v>
          </cell>
          <cell r="C957">
            <v>0</v>
          </cell>
          <cell r="D957">
            <v>0</v>
          </cell>
          <cell r="E957">
            <v>0</v>
          </cell>
          <cell r="F957">
            <v>0</v>
          </cell>
          <cell r="G957">
            <v>0</v>
          </cell>
        </row>
        <row r="958">
          <cell r="A958">
            <v>190230</v>
          </cell>
          <cell r="B958" t="str">
            <v>Cartera de créditos vencida</v>
          </cell>
          <cell r="C958">
            <v>2737.3</v>
          </cell>
          <cell r="D958">
            <v>0</v>
          </cell>
          <cell r="E958">
            <v>0</v>
          </cell>
          <cell r="F958">
            <v>0</v>
          </cell>
          <cell r="G958">
            <v>0</v>
          </cell>
        </row>
        <row r="959">
          <cell r="A959">
            <v>190231</v>
          </cell>
          <cell r="B959" t="str">
            <v>Cartera de créditos refinanciada vencida</v>
          </cell>
          <cell r="C959">
            <v>0</v>
          </cell>
          <cell r="D959">
            <v>0</v>
          </cell>
          <cell r="E959">
            <v>0</v>
          </cell>
          <cell r="F959">
            <v>0</v>
          </cell>
          <cell r="G959">
            <v>0</v>
          </cell>
        </row>
        <row r="960">
          <cell r="A960">
            <v>190235</v>
          </cell>
          <cell r="B960" t="str">
            <v>Cartera de créditos reestructurada vencida</v>
          </cell>
          <cell r="C960">
            <v>0</v>
          </cell>
          <cell r="D960">
            <v>0</v>
          </cell>
          <cell r="E960">
            <v>0</v>
          </cell>
          <cell r="F960">
            <v>0</v>
          </cell>
          <cell r="G960">
            <v>0</v>
          </cell>
        </row>
        <row r="961">
          <cell r="A961">
            <v>190240</v>
          </cell>
          <cell r="B961" t="str">
            <v>Deudores por aceptación</v>
          </cell>
          <cell r="C961">
            <v>0</v>
          </cell>
          <cell r="D961">
            <v>0</v>
          </cell>
          <cell r="E961">
            <v>0</v>
          </cell>
          <cell r="F961">
            <v>0</v>
          </cell>
          <cell r="G961">
            <v>0</v>
          </cell>
        </row>
        <row r="962">
          <cell r="A962">
            <v>190245</v>
          </cell>
          <cell r="B962" t="str">
            <v>Cuentas por cobrar</v>
          </cell>
          <cell r="C962">
            <v>10707798.82</v>
          </cell>
          <cell r="D962">
            <v>0</v>
          </cell>
          <cell r="E962">
            <v>48.92</v>
          </cell>
          <cell r="F962">
            <v>1534.83</v>
          </cell>
          <cell r="G962">
            <v>9762.77</v>
          </cell>
        </row>
        <row r="963">
          <cell r="A963">
            <v>190255</v>
          </cell>
          <cell r="B963" t="str">
            <v>Bienes adjudicados por pago</v>
          </cell>
          <cell r="C963">
            <v>0</v>
          </cell>
          <cell r="D963">
            <v>0</v>
          </cell>
          <cell r="E963">
            <v>0</v>
          </cell>
          <cell r="F963">
            <v>25000</v>
          </cell>
          <cell r="G963">
            <v>16770.830000000002</v>
          </cell>
        </row>
        <row r="964">
          <cell r="A964">
            <v>190265</v>
          </cell>
          <cell r="B964" t="str">
            <v>Bienes no utilizados por la Institución</v>
          </cell>
          <cell r="C964">
            <v>0</v>
          </cell>
          <cell r="D964">
            <v>0</v>
          </cell>
          <cell r="E964">
            <v>0</v>
          </cell>
          <cell r="F964">
            <v>0</v>
          </cell>
          <cell r="G964">
            <v>0</v>
          </cell>
        </row>
        <row r="965">
          <cell r="A965">
            <v>190270</v>
          </cell>
          <cell r="B965" t="str">
            <v>Propiedades y equipo</v>
          </cell>
          <cell r="C965">
            <v>11244186.73</v>
          </cell>
          <cell r="D965">
            <v>0</v>
          </cell>
          <cell r="E965">
            <v>0</v>
          </cell>
          <cell r="F965">
            <v>0</v>
          </cell>
          <cell r="G965">
            <v>0</v>
          </cell>
        </row>
        <row r="966">
          <cell r="A966">
            <v>190275</v>
          </cell>
          <cell r="B966" t="str">
            <v>Otros Activos</v>
          </cell>
          <cell r="C966">
            <v>0</v>
          </cell>
          <cell r="D966">
            <v>0</v>
          </cell>
          <cell r="E966">
            <v>121.25</v>
          </cell>
          <cell r="F966">
            <v>40.79</v>
          </cell>
          <cell r="G966">
            <v>9090.9500000000007</v>
          </cell>
        </row>
        <row r="967">
          <cell r="A967">
            <v>190280</v>
          </cell>
          <cell r="B967" t="str">
            <v>Inversiones en acciones y participaciones</v>
          </cell>
          <cell r="C967">
            <v>0</v>
          </cell>
          <cell r="D967">
            <v>0</v>
          </cell>
          <cell r="E967">
            <v>0</v>
          </cell>
          <cell r="F967">
            <v>14787.55</v>
          </cell>
          <cell r="G967">
            <v>316</v>
          </cell>
        </row>
        <row r="968">
          <cell r="A968">
            <v>190285</v>
          </cell>
          <cell r="B968" t="str">
            <v>FONDOS DISPONIBLES</v>
          </cell>
          <cell r="C968">
            <v>557931.69999999995</v>
          </cell>
          <cell r="D968">
            <v>0</v>
          </cell>
          <cell r="E968">
            <v>0</v>
          </cell>
          <cell r="F968">
            <v>0</v>
          </cell>
          <cell r="G968">
            <v>0</v>
          </cell>
        </row>
        <row r="969">
          <cell r="A969">
            <v>190286</v>
          </cell>
          <cell r="B969" t="str">
            <v>Fondos de liquidez</v>
          </cell>
          <cell r="C969">
            <v>62499247.829999991</v>
          </cell>
          <cell r="D969">
            <v>0</v>
          </cell>
          <cell r="E969">
            <v>0</v>
          </cell>
          <cell r="F969">
            <v>0</v>
          </cell>
          <cell r="G969">
            <v>0</v>
          </cell>
        </row>
        <row r="970">
          <cell r="A970">
            <v>190405</v>
          </cell>
          <cell r="B970" t="str">
            <v>Intereses</v>
          </cell>
          <cell r="C970">
            <v>6595212.29</v>
          </cell>
          <cell r="D970">
            <v>434935.9</v>
          </cell>
          <cell r="E970">
            <v>469644.79999999999</v>
          </cell>
          <cell r="F970">
            <v>228670.27000000002</v>
          </cell>
          <cell r="G970">
            <v>35001.760000000002</v>
          </cell>
        </row>
        <row r="971">
          <cell r="A971">
            <v>190410</v>
          </cell>
          <cell r="B971" t="str">
            <v>Anticipos a terceros</v>
          </cell>
          <cell r="C971">
            <v>11607567.970000001</v>
          </cell>
          <cell r="D971">
            <v>2444202.1900000004</v>
          </cell>
          <cell r="E971">
            <v>1538439.2000000002</v>
          </cell>
          <cell r="F971">
            <v>984001.63</v>
          </cell>
          <cell r="G971">
            <v>473011.82000000007</v>
          </cell>
        </row>
        <row r="972">
          <cell r="A972">
            <v>190490</v>
          </cell>
          <cell r="B972" t="str">
            <v>Otros</v>
          </cell>
          <cell r="C972">
            <v>3424062.1400000006</v>
          </cell>
          <cell r="D972">
            <v>2500192.8500000006</v>
          </cell>
          <cell r="E972">
            <v>757745.2699999999</v>
          </cell>
          <cell r="F972">
            <v>853646.68999999983</v>
          </cell>
          <cell r="G972">
            <v>180128.09</v>
          </cell>
        </row>
        <row r="973">
          <cell r="A973">
            <v>190499</v>
          </cell>
          <cell r="B973" t="str">
            <v>(Amortización de gastos anticipados)</v>
          </cell>
          <cell r="C973">
            <v>-3451253.9</v>
          </cell>
          <cell r="D973">
            <v>-492164.45999999996</v>
          </cell>
          <cell r="E973">
            <v>-120753.86999999998</v>
          </cell>
          <cell r="F973">
            <v>-77760.960000000006</v>
          </cell>
          <cell r="G973">
            <v>-24198.49</v>
          </cell>
        </row>
        <row r="974">
          <cell r="A974">
            <v>190505</v>
          </cell>
          <cell r="B974" t="str">
            <v>Gastos de constitución y organización</v>
          </cell>
          <cell r="C974">
            <v>0</v>
          </cell>
          <cell r="D974">
            <v>238890.14</v>
          </cell>
          <cell r="E974">
            <v>76596.149999999994</v>
          </cell>
          <cell r="F974">
            <v>370357.66</v>
          </cell>
          <cell r="G974">
            <v>419914.41000000003</v>
          </cell>
        </row>
        <row r="975">
          <cell r="A975">
            <v>190510</v>
          </cell>
          <cell r="B975" t="str">
            <v>Gastos de instalación</v>
          </cell>
          <cell r="C975">
            <v>6337715.1800000006</v>
          </cell>
          <cell r="D975">
            <v>1504009.37</v>
          </cell>
          <cell r="E975">
            <v>539936.51</v>
          </cell>
          <cell r="F975">
            <v>244783.46000000002</v>
          </cell>
          <cell r="G975">
            <v>217958.32</v>
          </cell>
        </row>
        <row r="976">
          <cell r="A976">
            <v>190515</v>
          </cell>
          <cell r="B976" t="str">
            <v>Estudios</v>
          </cell>
          <cell r="C976">
            <v>0</v>
          </cell>
          <cell r="D976">
            <v>35798.549999999996</v>
          </cell>
          <cell r="E976">
            <v>34574.39</v>
          </cell>
          <cell r="F976">
            <v>89552.03</v>
          </cell>
          <cell r="G976">
            <v>68272.920000000013</v>
          </cell>
        </row>
        <row r="977">
          <cell r="A977">
            <v>190520</v>
          </cell>
          <cell r="B977" t="str">
            <v>Programas de computación</v>
          </cell>
          <cell r="C977">
            <v>18198967.710000001</v>
          </cell>
          <cell r="D977">
            <v>5206306.16</v>
          </cell>
          <cell r="E977">
            <v>4520114.7699999996</v>
          </cell>
          <cell r="F977">
            <v>2370365.0599999991</v>
          </cell>
          <cell r="G977">
            <v>761489.10000000033</v>
          </cell>
        </row>
        <row r="978">
          <cell r="A978">
            <v>190525</v>
          </cell>
          <cell r="B978" t="str">
            <v>Gastos de adecuación</v>
          </cell>
          <cell r="C978">
            <v>13850405.449999999</v>
          </cell>
          <cell r="D978">
            <v>2395267.71</v>
          </cell>
          <cell r="E978">
            <v>574200.46000000008</v>
          </cell>
          <cell r="F978">
            <v>387404.23</v>
          </cell>
          <cell r="G978">
            <v>146377.38999999998</v>
          </cell>
        </row>
        <row r="979">
          <cell r="A979">
            <v>190530</v>
          </cell>
          <cell r="B979" t="str">
            <v>Plusvalía mercantil</v>
          </cell>
          <cell r="C979">
            <v>0</v>
          </cell>
          <cell r="D979">
            <v>0</v>
          </cell>
          <cell r="E979">
            <v>0</v>
          </cell>
          <cell r="F979">
            <v>0</v>
          </cell>
          <cell r="G979">
            <v>0</v>
          </cell>
        </row>
        <row r="980">
          <cell r="A980">
            <v>190590</v>
          </cell>
          <cell r="B980" t="str">
            <v>Otros</v>
          </cell>
          <cell r="C980">
            <v>8831077.2400000002</v>
          </cell>
          <cell r="D980">
            <v>1205315.03</v>
          </cell>
          <cell r="E980">
            <v>1035980.67</v>
          </cell>
          <cell r="F980">
            <v>333111.40999999997</v>
          </cell>
          <cell r="G980">
            <v>349385.61</v>
          </cell>
        </row>
        <row r="981">
          <cell r="A981">
            <v>190599</v>
          </cell>
          <cell r="B981" t="str">
            <v>(Amortización acumulada gastos diferidos)</v>
          </cell>
          <cell r="C981">
            <v>-31320694.560000002</v>
          </cell>
          <cell r="D981">
            <v>-5345777.8499999996</v>
          </cell>
          <cell r="E981">
            <v>-3244390.11</v>
          </cell>
          <cell r="F981">
            <v>-1734068.76</v>
          </cell>
          <cell r="G981">
            <v>-519266.82999999984</v>
          </cell>
        </row>
        <row r="982">
          <cell r="A982">
            <v>190610</v>
          </cell>
          <cell r="B982" t="str">
            <v>Mercaderías de cooperativas</v>
          </cell>
          <cell r="C982">
            <v>98263.239999999991</v>
          </cell>
          <cell r="D982">
            <v>24147.66</v>
          </cell>
          <cell r="E982">
            <v>517528.45999999996</v>
          </cell>
          <cell r="F982">
            <v>80802.249999999985</v>
          </cell>
          <cell r="G982">
            <v>28851.52</v>
          </cell>
        </row>
        <row r="983">
          <cell r="A983">
            <v>190615</v>
          </cell>
          <cell r="B983" t="str">
            <v>Proveeduría</v>
          </cell>
          <cell r="C983">
            <v>2780141.1099999985</v>
          </cell>
          <cell r="D983">
            <v>952063.55999999994</v>
          </cell>
          <cell r="E983">
            <v>428284.91000000003</v>
          </cell>
          <cell r="F983">
            <v>122218.08999999998</v>
          </cell>
          <cell r="G983">
            <v>37286.950000000004</v>
          </cell>
        </row>
        <row r="984">
          <cell r="A984">
            <v>190905</v>
          </cell>
          <cell r="B984" t="str">
            <v>De activos de instituciones financieras inviables</v>
          </cell>
          <cell r="C984">
            <v>0</v>
          </cell>
          <cell r="D984">
            <v>0</v>
          </cell>
          <cell r="E984">
            <v>0</v>
          </cell>
          <cell r="F984">
            <v>0</v>
          </cell>
          <cell r="G984">
            <v>0</v>
          </cell>
        </row>
        <row r="985">
          <cell r="A985">
            <v>190910</v>
          </cell>
          <cell r="B985" t="str">
            <v>De recursos provenientes de la COSEDE</v>
          </cell>
          <cell r="C985">
            <v>0</v>
          </cell>
          <cell r="D985">
            <v>0</v>
          </cell>
          <cell r="E985">
            <v>0</v>
          </cell>
          <cell r="F985">
            <v>0</v>
          </cell>
          <cell r="G985">
            <v>0</v>
          </cell>
        </row>
        <row r="986">
          <cell r="A986">
            <v>199005</v>
          </cell>
          <cell r="B986" t="str">
            <v>Impuesto al valor agregado – IVA</v>
          </cell>
          <cell r="C986">
            <v>35860.400000000001</v>
          </cell>
          <cell r="D986">
            <v>78409.94</v>
          </cell>
          <cell r="E986">
            <v>364748.88000000006</v>
          </cell>
          <cell r="F986">
            <v>230216.74000000002</v>
          </cell>
          <cell r="G986">
            <v>182796.28999999995</v>
          </cell>
        </row>
        <row r="987">
          <cell r="A987">
            <v>199010</v>
          </cell>
          <cell r="B987" t="str">
            <v>Otros impuestos</v>
          </cell>
          <cell r="C987">
            <v>6491017.9799999995</v>
          </cell>
          <cell r="D987">
            <v>1910080.54</v>
          </cell>
          <cell r="E987">
            <v>1973877.52</v>
          </cell>
          <cell r="F987">
            <v>1351082.7000000007</v>
          </cell>
          <cell r="G987">
            <v>285611.22999999992</v>
          </cell>
        </row>
        <row r="988">
          <cell r="A988">
            <v>199015</v>
          </cell>
          <cell r="B988" t="str">
            <v>Depósitos en garantía y para importaciones</v>
          </cell>
          <cell r="C988">
            <v>855834.71000000008</v>
          </cell>
          <cell r="D988">
            <v>322465.21999999997</v>
          </cell>
          <cell r="E988">
            <v>202496.22</v>
          </cell>
          <cell r="F988">
            <v>95236.12</v>
          </cell>
          <cell r="G988">
            <v>28591.879999999997</v>
          </cell>
        </row>
        <row r="989">
          <cell r="A989">
            <v>199025</v>
          </cell>
          <cell r="B989" t="str">
            <v>Faltantes de caja</v>
          </cell>
          <cell r="C989">
            <v>318715.45</v>
          </cell>
          <cell r="D989">
            <v>40927.480000000003</v>
          </cell>
          <cell r="E989">
            <v>146190.6</v>
          </cell>
          <cell r="F989">
            <v>96486.510000000009</v>
          </cell>
          <cell r="G989">
            <v>166726.85</v>
          </cell>
        </row>
        <row r="990">
          <cell r="A990">
            <v>199090</v>
          </cell>
          <cell r="B990" t="str">
            <v>Varias</v>
          </cell>
          <cell r="C990">
            <v>3538787.6300000004</v>
          </cell>
          <cell r="D990">
            <v>985099.29</v>
          </cell>
          <cell r="E990">
            <v>1627178.7400000002</v>
          </cell>
          <cell r="F990">
            <v>3460918.9399999995</v>
          </cell>
          <cell r="G990">
            <v>1371991.0900000005</v>
          </cell>
        </row>
        <row r="991">
          <cell r="A991">
            <v>199905</v>
          </cell>
          <cell r="B991" t="str">
            <v>(Provisión para valuación de inversiones en acciones y participaciones)</v>
          </cell>
          <cell r="C991">
            <v>-146762.78999999995</v>
          </cell>
          <cell r="D991">
            <v>-245944.54</v>
          </cell>
          <cell r="E991">
            <v>-27447.999999999996</v>
          </cell>
          <cell r="F991">
            <v>-7773.1599999999989</v>
          </cell>
          <cell r="G991">
            <v>0</v>
          </cell>
        </row>
        <row r="992">
          <cell r="A992">
            <v>199910</v>
          </cell>
          <cell r="B992" t="str">
            <v>(Provisión para valuación de derechos fiduciarios)</v>
          </cell>
          <cell r="C992">
            <v>-9088.01</v>
          </cell>
          <cell r="D992">
            <v>0</v>
          </cell>
          <cell r="E992">
            <v>0</v>
          </cell>
          <cell r="F992">
            <v>0</v>
          </cell>
          <cell r="G992">
            <v>0</v>
          </cell>
        </row>
        <row r="993">
          <cell r="A993">
            <v>199990</v>
          </cell>
          <cell r="B993" t="str">
            <v>(Provisión para otros activos)</v>
          </cell>
          <cell r="C993">
            <v>-602269.92999999993</v>
          </cell>
          <cell r="D993">
            <v>-365551.45</v>
          </cell>
          <cell r="E993">
            <v>-701037.70999999985</v>
          </cell>
          <cell r="F993">
            <v>-120974.37000000001</v>
          </cell>
          <cell r="G993">
            <v>-47580.639999999985</v>
          </cell>
        </row>
        <row r="994">
          <cell r="A994">
            <v>210105</v>
          </cell>
          <cell r="B994" t="str">
            <v>Depósitos monetarios que generan intereses</v>
          </cell>
          <cell r="C994">
            <v>0</v>
          </cell>
          <cell r="D994">
            <v>0</v>
          </cell>
          <cell r="E994">
            <v>1209997.75</v>
          </cell>
          <cell r="F994">
            <v>7311331.7199999997</v>
          </cell>
          <cell r="G994">
            <v>3285409.05</v>
          </cell>
        </row>
        <row r="995">
          <cell r="A995">
            <v>210110</v>
          </cell>
          <cell r="B995" t="str">
            <v>Depósitos monetarios que no generan intereses</v>
          </cell>
          <cell r="C995">
            <v>0</v>
          </cell>
          <cell r="D995">
            <v>0</v>
          </cell>
          <cell r="E995">
            <v>18571.12</v>
          </cell>
          <cell r="F995">
            <v>94576.68</v>
          </cell>
          <cell r="G995">
            <v>91164.949999999983</v>
          </cell>
        </row>
        <row r="996">
          <cell r="A996">
            <v>210115</v>
          </cell>
          <cell r="B996" t="str">
            <v>Depósitos monetarios de instituciones financieras</v>
          </cell>
          <cell r="C996">
            <v>0</v>
          </cell>
          <cell r="D996">
            <v>0</v>
          </cell>
          <cell r="E996">
            <v>0</v>
          </cell>
          <cell r="F996">
            <v>1030422.85</v>
          </cell>
          <cell r="G996">
            <v>0</v>
          </cell>
        </row>
        <row r="997">
          <cell r="A997">
            <v>210130</v>
          </cell>
          <cell r="B997" t="str">
            <v>Cheques certificados</v>
          </cell>
          <cell r="C997">
            <v>0</v>
          </cell>
          <cell r="D997">
            <v>0</v>
          </cell>
          <cell r="E997">
            <v>0</v>
          </cell>
          <cell r="F997">
            <v>0</v>
          </cell>
          <cell r="G997">
            <v>0</v>
          </cell>
        </row>
        <row r="998">
          <cell r="A998">
            <v>210131</v>
          </cell>
          <cell r="B998" t="str">
            <v>Cheques de emergencia</v>
          </cell>
          <cell r="C998">
            <v>0</v>
          </cell>
          <cell r="D998">
            <v>0</v>
          </cell>
          <cell r="E998">
            <v>0</v>
          </cell>
          <cell r="F998">
            <v>0</v>
          </cell>
          <cell r="G998">
            <v>0</v>
          </cell>
        </row>
        <row r="999">
          <cell r="A999">
            <v>210135</v>
          </cell>
          <cell r="B999" t="str">
            <v>Depósitos de ahorro</v>
          </cell>
          <cell r="C999">
            <v>2210174800.46</v>
          </cell>
          <cell r="D999">
            <v>434685986.89999998</v>
          </cell>
          <cell r="E999">
            <v>268570730.03000009</v>
          </cell>
          <cell r="F999">
            <v>114387103.22000003</v>
          </cell>
          <cell r="G999">
            <v>34702649.57</v>
          </cell>
        </row>
        <row r="1000">
          <cell r="A1000">
            <v>210140</v>
          </cell>
          <cell r="B1000" t="str">
            <v>Otros depósitos</v>
          </cell>
          <cell r="C1000">
            <v>60195843.980000004</v>
          </cell>
          <cell r="D1000">
            <v>17704258.100000001</v>
          </cell>
          <cell r="E1000">
            <v>4195358.5599999996</v>
          </cell>
          <cell r="F1000">
            <v>2526359.4599999995</v>
          </cell>
          <cell r="G1000">
            <v>1472120.5700000003</v>
          </cell>
        </row>
        <row r="1001">
          <cell r="A1001">
            <v>210145</v>
          </cell>
          <cell r="B1001" t="str">
            <v>Fondos de tarjetahabientes</v>
          </cell>
          <cell r="C1001">
            <v>130103.09999999999</v>
          </cell>
          <cell r="D1001">
            <v>0</v>
          </cell>
          <cell r="E1001">
            <v>0</v>
          </cell>
          <cell r="F1001">
            <v>0</v>
          </cell>
          <cell r="G1001">
            <v>0</v>
          </cell>
        </row>
        <row r="1002">
          <cell r="A1002">
            <v>210150</v>
          </cell>
          <cell r="B1002" t="str">
            <v>Depósitos por confirmar</v>
          </cell>
          <cell r="C1002">
            <v>10127986.489999998</v>
          </cell>
          <cell r="D1002">
            <v>1507583.2499999998</v>
          </cell>
          <cell r="E1002">
            <v>689886.95000000019</v>
          </cell>
          <cell r="F1002">
            <v>677632.99000000022</v>
          </cell>
          <cell r="G1002">
            <v>63100.829999999987</v>
          </cell>
        </row>
        <row r="1003">
          <cell r="A1003">
            <v>210155</v>
          </cell>
          <cell r="B1003" t="str">
            <v>Depósitos de cuenta básica</v>
          </cell>
          <cell r="C1003">
            <v>29.08</v>
          </cell>
          <cell r="D1003">
            <v>0</v>
          </cell>
          <cell r="E1003">
            <v>0</v>
          </cell>
          <cell r="F1003">
            <v>395082.88</v>
          </cell>
          <cell r="G1003">
            <v>0</v>
          </cell>
        </row>
        <row r="1004">
          <cell r="A1004">
            <v>210205</v>
          </cell>
          <cell r="B1004" t="str">
            <v>Operaciones de reporto financiero</v>
          </cell>
          <cell r="C1004">
            <v>0</v>
          </cell>
          <cell r="D1004">
            <v>0</v>
          </cell>
          <cell r="E1004">
            <v>0</v>
          </cell>
          <cell r="F1004">
            <v>0</v>
          </cell>
          <cell r="G1004">
            <v>0</v>
          </cell>
        </row>
        <row r="1005">
          <cell r="A1005">
            <v>210210</v>
          </cell>
          <cell r="B1005" t="str">
            <v>Operaciones de reporto por confirmar</v>
          </cell>
          <cell r="C1005">
            <v>0</v>
          </cell>
          <cell r="D1005">
            <v>0</v>
          </cell>
          <cell r="E1005">
            <v>0</v>
          </cell>
          <cell r="F1005">
            <v>0</v>
          </cell>
          <cell r="G1005">
            <v>0</v>
          </cell>
        </row>
        <row r="1006">
          <cell r="A1006">
            <v>210215</v>
          </cell>
          <cell r="B1006" t="str">
            <v>Operaciones de reporto bursátil</v>
          </cell>
          <cell r="C1006">
            <v>0</v>
          </cell>
          <cell r="D1006">
            <v>0</v>
          </cell>
          <cell r="E1006">
            <v>0</v>
          </cell>
          <cell r="F1006">
            <v>0</v>
          </cell>
          <cell r="G1006">
            <v>0</v>
          </cell>
        </row>
        <row r="1007">
          <cell r="A1007">
            <v>210305</v>
          </cell>
          <cell r="B1007" t="str">
            <v>De 1 a 30 días</v>
          </cell>
          <cell r="C1007">
            <v>819071612.69999993</v>
          </cell>
          <cell r="D1007">
            <v>154404103.18000001</v>
          </cell>
          <cell r="E1007">
            <v>73545004.550000012</v>
          </cell>
          <cell r="F1007">
            <v>31376851.070000008</v>
          </cell>
          <cell r="G1007">
            <v>3909044.6100000003</v>
          </cell>
        </row>
        <row r="1008">
          <cell r="A1008">
            <v>210310</v>
          </cell>
          <cell r="B1008" t="str">
            <v>De 31 a 90 días</v>
          </cell>
          <cell r="C1008">
            <v>1152540053.1900001</v>
          </cell>
          <cell r="D1008">
            <v>218607690.74999994</v>
          </cell>
          <cell r="E1008">
            <v>106573834.99000001</v>
          </cell>
          <cell r="F1008">
            <v>38847778.310000002</v>
          </cell>
          <cell r="G1008">
            <v>6793655.2999999989</v>
          </cell>
        </row>
        <row r="1009">
          <cell r="A1009">
            <v>210315</v>
          </cell>
          <cell r="B1009" t="str">
            <v>De 91 a 180 días</v>
          </cell>
          <cell r="C1009">
            <v>1022564538.1100001</v>
          </cell>
          <cell r="D1009">
            <v>200463459.82000002</v>
          </cell>
          <cell r="E1009">
            <v>90135217.470000014</v>
          </cell>
          <cell r="F1009">
            <v>35779281.68</v>
          </cell>
          <cell r="G1009">
            <v>7598486.4400000013</v>
          </cell>
        </row>
        <row r="1010">
          <cell r="A1010">
            <v>210320</v>
          </cell>
          <cell r="B1010" t="str">
            <v>De 181 a 360 días</v>
          </cell>
          <cell r="C1010">
            <v>928572593.75999975</v>
          </cell>
          <cell r="D1010">
            <v>223475515.45000005</v>
          </cell>
          <cell r="E1010">
            <v>99679823.960000038</v>
          </cell>
          <cell r="F1010">
            <v>41499590.540000021</v>
          </cell>
          <cell r="G1010">
            <v>10655471.5</v>
          </cell>
        </row>
        <row r="1011">
          <cell r="A1011">
            <v>210325</v>
          </cell>
          <cell r="B1011" t="str">
            <v>De más de 361 días</v>
          </cell>
          <cell r="C1011">
            <v>130332940.82000002</v>
          </cell>
          <cell r="D1011">
            <v>51014968.679999992</v>
          </cell>
          <cell r="E1011">
            <v>26118230.040000003</v>
          </cell>
          <cell r="F1011">
            <v>19481575.809999991</v>
          </cell>
          <cell r="G1011">
            <v>6413587.8800000008</v>
          </cell>
        </row>
        <row r="1012">
          <cell r="A1012">
            <v>210330</v>
          </cell>
          <cell r="B1012" t="str">
            <v>Depósitos por confirmar</v>
          </cell>
          <cell r="C1012">
            <v>238877.17</v>
          </cell>
          <cell r="D1012">
            <v>175362.05</v>
          </cell>
          <cell r="E1012">
            <v>31747.96</v>
          </cell>
          <cell r="F1012">
            <v>244743.66</v>
          </cell>
          <cell r="G1012">
            <v>41337.5</v>
          </cell>
        </row>
        <row r="1013">
          <cell r="A1013">
            <v>220105</v>
          </cell>
          <cell r="B1013" t="str">
            <v>Bancos</v>
          </cell>
          <cell r="C1013">
            <v>0</v>
          </cell>
          <cell r="D1013">
            <v>0</v>
          </cell>
          <cell r="E1013">
            <v>0</v>
          </cell>
          <cell r="F1013">
            <v>0</v>
          </cell>
          <cell r="G1013">
            <v>0</v>
          </cell>
        </row>
        <row r="1014">
          <cell r="A1014">
            <v>220110</v>
          </cell>
          <cell r="B1014" t="str">
            <v>Otras instituciones del sistema financiero</v>
          </cell>
          <cell r="C1014">
            <v>0</v>
          </cell>
          <cell r="D1014">
            <v>0</v>
          </cell>
          <cell r="E1014">
            <v>0</v>
          </cell>
          <cell r="F1014">
            <v>0</v>
          </cell>
          <cell r="G1014">
            <v>961.15</v>
          </cell>
        </row>
        <row r="1015">
          <cell r="A1015">
            <v>220115</v>
          </cell>
          <cell r="B1015" t="str">
            <v>Instituciones del sector financiero popular y solidario</v>
          </cell>
          <cell r="C1015">
            <v>0</v>
          </cell>
          <cell r="D1015">
            <v>0</v>
          </cell>
          <cell r="E1015">
            <v>0</v>
          </cell>
          <cell r="F1015">
            <v>0</v>
          </cell>
          <cell r="G1015">
            <v>0</v>
          </cell>
        </row>
        <row r="1016">
          <cell r="A1016">
            <v>220205</v>
          </cell>
          <cell r="B1016" t="str">
            <v>Instituciones financieras públicas</v>
          </cell>
          <cell r="C1016">
            <v>0</v>
          </cell>
          <cell r="D1016">
            <v>0</v>
          </cell>
          <cell r="E1016">
            <v>0</v>
          </cell>
          <cell r="F1016">
            <v>0</v>
          </cell>
          <cell r="G1016">
            <v>0</v>
          </cell>
        </row>
        <row r="1017">
          <cell r="A1017">
            <v>220210</v>
          </cell>
          <cell r="B1017" t="str">
            <v>Bancos</v>
          </cell>
          <cell r="C1017">
            <v>0</v>
          </cell>
          <cell r="D1017">
            <v>0</v>
          </cell>
          <cell r="E1017">
            <v>0</v>
          </cell>
          <cell r="F1017">
            <v>2077.77</v>
          </cell>
          <cell r="G1017">
            <v>0</v>
          </cell>
        </row>
        <row r="1018">
          <cell r="A1018">
            <v>220215</v>
          </cell>
          <cell r="B1018" t="str">
            <v>Otras instituciones del sistema financiero</v>
          </cell>
          <cell r="C1018">
            <v>0</v>
          </cell>
          <cell r="D1018">
            <v>0</v>
          </cell>
          <cell r="E1018">
            <v>0</v>
          </cell>
          <cell r="F1018">
            <v>73843.16</v>
          </cell>
          <cell r="G1018">
            <v>0</v>
          </cell>
        </row>
        <row r="1019">
          <cell r="A1019">
            <v>220220</v>
          </cell>
          <cell r="B1019" t="str">
            <v>Instituciones del sector financiero popular y solidario</v>
          </cell>
          <cell r="C1019">
            <v>0</v>
          </cell>
          <cell r="D1019">
            <v>0</v>
          </cell>
          <cell r="E1019">
            <v>0</v>
          </cell>
          <cell r="F1019">
            <v>0</v>
          </cell>
          <cell r="G1019">
            <v>0</v>
          </cell>
        </row>
        <row r="1020">
          <cell r="A1020">
            <v>230205</v>
          </cell>
          <cell r="B1020" t="str">
            <v>Giros y transferencias</v>
          </cell>
          <cell r="C1020">
            <v>54335.840000000004</v>
          </cell>
          <cell r="D1020">
            <v>24877.360000000001</v>
          </cell>
          <cell r="E1020">
            <v>30291.25</v>
          </cell>
          <cell r="F1020">
            <v>33759.429999999993</v>
          </cell>
          <cell r="G1020">
            <v>21521.68</v>
          </cell>
        </row>
        <row r="1021">
          <cell r="A1021">
            <v>230210</v>
          </cell>
          <cell r="B1021" t="str">
            <v>Cobranzas</v>
          </cell>
          <cell r="C1021">
            <v>585495.63</v>
          </cell>
          <cell r="D1021">
            <v>23868.85</v>
          </cell>
          <cell r="E1021">
            <v>87798.03</v>
          </cell>
          <cell r="F1021">
            <v>1203.43</v>
          </cell>
          <cell r="G1021">
            <v>615.52</v>
          </cell>
        </row>
        <row r="1022">
          <cell r="A1022">
            <v>230405</v>
          </cell>
          <cell r="B1022" t="str">
            <v>Bonos</v>
          </cell>
          <cell r="C1022">
            <v>0</v>
          </cell>
          <cell r="D1022">
            <v>0</v>
          </cell>
          <cell r="E1022">
            <v>0</v>
          </cell>
          <cell r="F1022">
            <v>3090.96</v>
          </cell>
          <cell r="G1022">
            <v>0</v>
          </cell>
        </row>
        <row r="1023">
          <cell r="A1023">
            <v>230410</v>
          </cell>
          <cell r="B1023" t="str">
            <v>Obligaciones</v>
          </cell>
          <cell r="C1023">
            <v>0</v>
          </cell>
          <cell r="D1023">
            <v>0</v>
          </cell>
          <cell r="E1023">
            <v>0</v>
          </cell>
          <cell r="F1023">
            <v>0</v>
          </cell>
          <cell r="G1023">
            <v>0</v>
          </cell>
        </row>
        <row r="1024">
          <cell r="A1024">
            <v>230415</v>
          </cell>
          <cell r="B1024" t="str">
            <v>Otros títulos valores</v>
          </cell>
          <cell r="C1024">
            <v>0</v>
          </cell>
          <cell r="D1024">
            <v>0</v>
          </cell>
          <cell r="E1024">
            <v>0</v>
          </cell>
          <cell r="F1024">
            <v>0</v>
          </cell>
          <cell r="G1024">
            <v>0</v>
          </cell>
        </row>
        <row r="1025">
          <cell r="A1025">
            <v>250105</v>
          </cell>
          <cell r="B1025" t="str">
            <v>Depósitos a la Vista</v>
          </cell>
          <cell r="C1025">
            <v>223233.34</v>
          </cell>
          <cell r="D1025">
            <v>57569.840000000004</v>
          </cell>
          <cell r="E1025">
            <v>41042.219999999987</v>
          </cell>
          <cell r="F1025">
            <v>357329.59000000008</v>
          </cell>
          <cell r="G1025">
            <v>177355.72</v>
          </cell>
        </row>
        <row r="1026">
          <cell r="A1026">
            <v>250110</v>
          </cell>
          <cell r="B1026" t="str">
            <v>Operaciones de reporto</v>
          </cell>
          <cell r="C1026">
            <v>0</v>
          </cell>
          <cell r="D1026">
            <v>0</v>
          </cell>
          <cell r="E1026">
            <v>0</v>
          </cell>
          <cell r="F1026">
            <v>2792.35</v>
          </cell>
          <cell r="G1026">
            <v>22189.420000000002</v>
          </cell>
        </row>
        <row r="1027">
          <cell r="A1027">
            <v>250115</v>
          </cell>
          <cell r="B1027" t="str">
            <v>Depósitos a plazo</v>
          </cell>
          <cell r="C1027">
            <v>69267802.00999999</v>
          </cell>
          <cell r="D1027">
            <v>15701496.430000002</v>
          </cell>
          <cell r="E1027">
            <v>8293248.96</v>
          </cell>
          <cell r="F1027">
            <v>3260993.149999999</v>
          </cell>
          <cell r="G1027">
            <v>825740.55</v>
          </cell>
        </row>
        <row r="1028">
          <cell r="A1028">
            <v>250120</v>
          </cell>
          <cell r="B1028" t="str">
            <v>Depósitos en garantía</v>
          </cell>
          <cell r="C1028">
            <v>700</v>
          </cell>
          <cell r="D1028">
            <v>56525.84</v>
          </cell>
          <cell r="E1028">
            <v>6234.17</v>
          </cell>
          <cell r="F1028">
            <v>11726.33</v>
          </cell>
          <cell r="G1028">
            <v>7.0000000000000007E-2</v>
          </cell>
        </row>
        <row r="1029">
          <cell r="A1029">
            <v>250125</v>
          </cell>
          <cell r="B1029" t="str">
            <v>Fondos interfinancieros comprados</v>
          </cell>
          <cell r="C1029">
            <v>0</v>
          </cell>
          <cell r="D1029">
            <v>0</v>
          </cell>
          <cell r="E1029">
            <v>0</v>
          </cell>
          <cell r="F1029">
            <v>0</v>
          </cell>
          <cell r="G1029">
            <v>0</v>
          </cell>
        </row>
        <row r="1030">
          <cell r="A1030">
            <v>250130</v>
          </cell>
          <cell r="B1030" t="str">
            <v>Operaciones de reporto con instituciones financieras</v>
          </cell>
          <cell r="C1030">
            <v>0</v>
          </cell>
          <cell r="D1030">
            <v>0</v>
          </cell>
          <cell r="E1030">
            <v>0</v>
          </cell>
          <cell r="F1030">
            <v>0</v>
          </cell>
          <cell r="G1030">
            <v>0</v>
          </cell>
        </row>
        <row r="1031">
          <cell r="A1031">
            <v>250135</v>
          </cell>
          <cell r="B1031" t="str">
            <v>Obligaciones financieras</v>
          </cell>
          <cell r="C1031">
            <v>1559039.7399999998</v>
          </cell>
          <cell r="D1031">
            <v>331336.61</v>
          </cell>
          <cell r="E1031">
            <v>158831.93999999997</v>
          </cell>
          <cell r="F1031">
            <v>92518.579999999987</v>
          </cell>
          <cell r="G1031">
            <v>46366.259999999995</v>
          </cell>
        </row>
        <row r="1032">
          <cell r="A1032">
            <v>250140</v>
          </cell>
          <cell r="B1032" t="str">
            <v>Bonos</v>
          </cell>
          <cell r="C1032">
            <v>0</v>
          </cell>
          <cell r="D1032">
            <v>0</v>
          </cell>
          <cell r="E1032">
            <v>0</v>
          </cell>
          <cell r="F1032">
            <v>0</v>
          </cell>
          <cell r="G1032">
            <v>0</v>
          </cell>
        </row>
        <row r="1033">
          <cell r="A1033">
            <v>250145</v>
          </cell>
          <cell r="B1033" t="str">
            <v>Obligaciones</v>
          </cell>
          <cell r="C1033">
            <v>0</v>
          </cell>
          <cell r="D1033">
            <v>0</v>
          </cell>
          <cell r="E1033">
            <v>596070.12</v>
          </cell>
          <cell r="F1033">
            <v>6208.32</v>
          </cell>
          <cell r="G1033">
            <v>1893.2</v>
          </cell>
        </row>
        <row r="1034">
          <cell r="A1034">
            <v>250150</v>
          </cell>
          <cell r="B1034" t="str">
            <v>Otros títulos valores</v>
          </cell>
          <cell r="C1034">
            <v>0</v>
          </cell>
          <cell r="D1034">
            <v>0</v>
          </cell>
          <cell r="E1034">
            <v>0</v>
          </cell>
          <cell r="F1034">
            <v>78.52</v>
          </cell>
          <cell r="G1034">
            <v>47.82</v>
          </cell>
        </row>
        <row r="1035">
          <cell r="A1035">
            <v>250190</v>
          </cell>
          <cell r="B1035" t="str">
            <v>Otros</v>
          </cell>
          <cell r="C1035">
            <v>216519.57</v>
          </cell>
          <cell r="D1035">
            <v>17695.97</v>
          </cell>
          <cell r="E1035">
            <v>18828.5</v>
          </cell>
          <cell r="F1035">
            <v>144940.67000000001</v>
          </cell>
          <cell r="G1035">
            <v>53559.65</v>
          </cell>
        </row>
        <row r="1036">
          <cell r="A1036">
            <v>250305</v>
          </cell>
          <cell r="B1036" t="str">
            <v>Remuneraciones</v>
          </cell>
          <cell r="C1036">
            <v>124331.82</v>
          </cell>
          <cell r="D1036">
            <v>304986.73</v>
          </cell>
          <cell r="E1036">
            <v>160859.29</v>
          </cell>
          <cell r="F1036">
            <v>206937.63999999998</v>
          </cell>
          <cell r="G1036">
            <v>106932.10000000002</v>
          </cell>
        </row>
        <row r="1037">
          <cell r="A1037">
            <v>250310</v>
          </cell>
          <cell r="B1037" t="str">
            <v>Beneficios Sociales</v>
          </cell>
          <cell r="C1037">
            <v>8032434.1499999985</v>
          </cell>
          <cell r="D1037">
            <v>2680402.2800000003</v>
          </cell>
          <cell r="E1037">
            <v>2537841.98</v>
          </cell>
          <cell r="F1037">
            <v>1228480.1600000006</v>
          </cell>
          <cell r="G1037">
            <v>309228.57</v>
          </cell>
        </row>
        <row r="1038">
          <cell r="A1038">
            <v>250315</v>
          </cell>
          <cell r="B1038" t="str">
            <v>Aportes al IESS</v>
          </cell>
          <cell r="C1038">
            <v>2491488.5700000008</v>
          </cell>
          <cell r="D1038">
            <v>955024.57000000018</v>
          </cell>
          <cell r="E1038">
            <v>462600.40999999986</v>
          </cell>
          <cell r="F1038">
            <v>276644.05</v>
          </cell>
          <cell r="G1038">
            <v>260260.86999999988</v>
          </cell>
        </row>
        <row r="1039">
          <cell r="A1039">
            <v>250320</v>
          </cell>
          <cell r="B1039" t="str">
            <v>Fondo de reserva IESS</v>
          </cell>
          <cell r="C1039">
            <v>133247.01</v>
          </cell>
          <cell r="D1039">
            <v>40242.519999999997</v>
          </cell>
          <cell r="E1039">
            <v>22594.890000000003</v>
          </cell>
          <cell r="F1039">
            <v>27987.25</v>
          </cell>
          <cell r="G1039">
            <v>18578.790000000005</v>
          </cell>
        </row>
        <row r="1040">
          <cell r="A1040">
            <v>250325</v>
          </cell>
          <cell r="B1040" t="str">
            <v>Participación a empleados</v>
          </cell>
          <cell r="C1040">
            <v>20539605.91</v>
          </cell>
          <cell r="D1040">
            <v>2572797.09</v>
          </cell>
          <cell r="E1040">
            <v>1040634.03</v>
          </cell>
          <cell r="F1040">
            <v>359189.43999999994</v>
          </cell>
          <cell r="G1040">
            <v>66171.16</v>
          </cell>
        </row>
        <row r="1041">
          <cell r="A1041">
            <v>250330</v>
          </cell>
          <cell r="B1041" t="str">
            <v>Gastos de responsabilidad, residencia y representación</v>
          </cell>
          <cell r="C1041">
            <v>0</v>
          </cell>
          <cell r="D1041">
            <v>0</v>
          </cell>
          <cell r="E1041">
            <v>2993.94</v>
          </cell>
          <cell r="F1041">
            <v>450.63</v>
          </cell>
          <cell r="G1041">
            <v>3709.26</v>
          </cell>
        </row>
        <row r="1042">
          <cell r="A1042">
            <v>250390</v>
          </cell>
          <cell r="B1042" t="str">
            <v>Otras</v>
          </cell>
          <cell r="C1042">
            <v>17822566.370000001</v>
          </cell>
          <cell r="D1042">
            <v>7388851.669999999</v>
          </cell>
          <cell r="E1042">
            <v>3090376.5200000005</v>
          </cell>
          <cell r="F1042">
            <v>462811.33000000007</v>
          </cell>
          <cell r="G1042">
            <v>478306.25999999995</v>
          </cell>
        </row>
        <row r="1043">
          <cell r="A1043">
            <v>250405</v>
          </cell>
          <cell r="B1043" t="str">
            <v>Retenciones fiscales</v>
          </cell>
          <cell r="C1043">
            <v>2282465.5699999998</v>
          </cell>
          <cell r="D1043">
            <v>667781.01000000013</v>
          </cell>
          <cell r="E1043">
            <v>389571.91999999987</v>
          </cell>
          <cell r="F1043">
            <v>604728.24000000046</v>
          </cell>
          <cell r="G1043">
            <v>181382.61999999988</v>
          </cell>
        </row>
        <row r="1044">
          <cell r="A1044">
            <v>250490</v>
          </cell>
          <cell r="B1044" t="str">
            <v>Otras retenciones</v>
          </cell>
          <cell r="C1044">
            <v>1241221.22</v>
          </cell>
          <cell r="D1044">
            <v>1139515.2200000002</v>
          </cell>
          <cell r="E1044">
            <v>1072607.49</v>
          </cell>
          <cell r="F1044">
            <v>355102.47999999986</v>
          </cell>
          <cell r="G1044">
            <v>120532.45999999998</v>
          </cell>
        </row>
        <row r="1045">
          <cell r="A1045">
            <v>250505</v>
          </cell>
          <cell r="B1045" t="str">
            <v>Impuesto a la renta</v>
          </cell>
          <cell r="C1045">
            <v>23384500</v>
          </cell>
          <cell r="D1045">
            <v>3087911</v>
          </cell>
          <cell r="E1045">
            <v>1428075.4500000002</v>
          </cell>
          <cell r="F1045">
            <v>408895.53999999992</v>
          </cell>
          <cell r="G1045">
            <v>76695.10000000002</v>
          </cell>
        </row>
        <row r="1046">
          <cell r="A1046">
            <v>250510</v>
          </cell>
          <cell r="B1046" t="str">
            <v>Multas</v>
          </cell>
          <cell r="C1046">
            <v>0</v>
          </cell>
          <cell r="D1046">
            <v>0</v>
          </cell>
          <cell r="E1046">
            <v>9623.2200000000012</v>
          </cell>
          <cell r="F1046">
            <v>4645.8599999999997</v>
          </cell>
          <cell r="G1046">
            <v>2485.67</v>
          </cell>
        </row>
        <row r="1047">
          <cell r="A1047">
            <v>250590</v>
          </cell>
          <cell r="B1047" t="str">
            <v>Otras contribuciones e impuestos</v>
          </cell>
          <cell r="C1047">
            <v>3176736.7</v>
          </cell>
          <cell r="D1047">
            <v>499560.53</v>
          </cell>
          <cell r="E1047">
            <v>216027.49</v>
          </cell>
          <cell r="F1047">
            <v>187567.77000000008</v>
          </cell>
          <cell r="G1047">
            <v>51277.04</v>
          </cell>
        </row>
        <row r="1048">
          <cell r="A1048">
            <v>250805</v>
          </cell>
          <cell r="B1048" t="str">
            <v>Créditos comerciales</v>
          </cell>
          <cell r="C1048">
            <v>0</v>
          </cell>
          <cell r="D1048">
            <v>0</v>
          </cell>
          <cell r="E1048">
            <v>0</v>
          </cell>
          <cell r="F1048">
            <v>0</v>
          </cell>
          <cell r="G1048">
            <v>0</v>
          </cell>
        </row>
        <row r="1049">
          <cell r="A1049">
            <v>250815</v>
          </cell>
          <cell r="B1049" t="str">
            <v>Contingentes</v>
          </cell>
          <cell r="C1049">
            <v>0</v>
          </cell>
          <cell r="D1049">
            <v>0</v>
          </cell>
          <cell r="E1049">
            <v>0</v>
          </cell>
          <cell r="F1049">
            <v>0</v>
          </cell>
          <cell r="G1049">
            <v>0</v>
          </cell>
        </row>
        <row r="1050">
          <cell r="A1050">
            <v>259010</v>
          </cell>
          <cell r="B1050" t="str">
            <v>Excedentes por pagar</v>
          </cell>
          <cell r="C1050">
            <v>0</v>
          </cell>
          <cell r="D1050">
            <v>98503.62</v>
          </cell>
          <cell r="E1050">
            <v>33372.039999999994</v>
          </cell>
          <cell r="F1050">
            <v>45804.619999999995</v>
          </cell>
          <cell r="G1050">
            <v>12720.26</v>
          </cell>
        </row>
        <row r="1051">
          <cell r="A1051">
            <v>259015</v>
          </cell>
          <cell r="B1051" t="str">
            <v>Cheques girados no cobrados</v>
          </cell>
          <cell r="C1051">
            <v>332434.27</v>
          </cell>
          <cell r="D1051">
            <v>97211.22</v>
          </cell>
          <cell r="E1051">
            <v>150393.59</v>
          </cell>
          <cell r="F1051">
            <v>45411.86</v>
          </cell>
          <cell r="G1051">
            <v>50375.170000000013</v>
          </cell>
        </row>
        <row r="1052">
          <cell r="A1052">
            <v>259090</v>
          </cell>
          <cell r="B1052" t="str">
            <v>Otras cuentas por pagar</v>
          </cell>
          <cell r="C1052">
            <v>31286599.519999996</v>
          </cell>
          <cell r="D1052">
            <v>6694172.2199999997</v>
          </cell>
          <cell r="E1052">
            <v>4941852.9899999984</v>
          </cell>
          <cell r="F1052">
            <v>4514017.1400000015</v>
          </cell>
          <cell r="G1052">
            <v>1651414.7100000007</v>
          </cell>
        </row>
        <row r="1053">
          <cell r="A1053">
            <v>260205</v>
          </cell>
          <cell r="B1053" t="str">
            <v>De 1 a 30 días</v>
          </cell>
          <cell r="C1053">
            <v>2944.2599999999998</v>
          </cell>
          <cell r="D1053">
            <v>160568.06</v>
          </cell>
          <cell r="E1053">
            <v>102862.36</v>
          </cell>
          <cell r="F1053">
            <v>623734.15</v>
          </cell>
          <cell r="G1053">
            <v>246552.61</v>
          </cell>
        </row>
        <row r="1054">
          <cell r="A1054">
            <v>260210</v>
          </cell>
          <cell r="B1054" t="str">
            <v>De 31 a 90 días</v>
          </cell>
          <cell r="C1054">
            <v>8128.09</v>
          </cell>
          <cell r="D1054">
            <v>331858.94999999995</v>
          </cell>
          <cell r="E1054">
            <v>550102.55000000005</v>
          </cell>
          <cell r="F1054">
            <v>493875.98000000004</v>
          </cell>
          <cell r="G1054">
            <v>88290.93</v>
          </cell>
        </row>
        <row r="1055">
          <cell r="A1055">
            <v>260215</v>
          </cell>
          <cell r="B1055" t="str">
            <v>De 91 a 180 días</v>
          </cell>
          <cell r="C1055">
            <v>12486.32</v>
          </cell>
          <cell r="D1055">
            <v>499730.88</v>
          </cell>
          <cell r="E1055">
            <v>420255.98999999993</v>
          </cell>
          <cell r="F1055">
            <v>803437.93000000017</v>
          </cell>
          <cell r="G1055">
            <v>105705.19</v>
          </cell>
        </row>
        <row r="1056">
          <cell r="A1056">
            <v>260220</v>
          </cell>
          <cell r="B1056" t="str">
            <v>De 181 a 360 días</v>
          </cell>
          <cell r="C1056">
            <v>107368.89</v>
          </cell>
          <cell r="D1056">
            <v>939655.73</v>
          </cell>
          <cell r="E1056">
            <v>624611.16</v>
          </cell>
          <cell r="F1056">
            <v>1597308.6999999997</v>
          </cell>
          <cell r="G1056">
            <v>461669.30000000005</v>
          </cell>
        </row>
        <row r="1057">
          <cell r="A1057">
            <v>260225</v>
          </cell>
          <cell r="B1057" t="str">
            <v>De más de 360 días</v>
          </cell>
          <cell r="C1057">
            <v>3787270.7800000003</v>
          </cell>
          <cell r="D1057">
            <v>4363878.4000000004</v>
          </cell>
          <cell r="E1057">
            <v>6940225.0599999987</v>
          </cell>
          <cell r="F1057">
            <v>6724378.8299999991</v>
          </cell>
          <cell r="G1057">
            <v>2180445.3699999996</v>
          </cell>
        </row>
        <row r="1058">
          <cell r="A1058">
            <v>260250</v>
          </cell>
          <cell r="B1058" t="str">
            <v>De 1 a 30 días del sector financiero popular y solidario</v>
          </cell>
          <cell r="C1058">
            <v>74095.47</v>
          </cell>
          <cell r="D1058">
            <v>832827.62999999989</v>
          </cell>
          <cell r="E1058">
            <v>502568.41000000003</v>
          </cell>
          <cell r="F1058">
            <v>52661.729999999996</v>
          </cell>
          <cell r="G1058">
            <v>1893.75</v>
          </cell>
        </row>
        <row r="1059">
          <cell r="A1059">
            <v>260255</v>
          </cell>
          <cell r="B1059" t="str">
            <v>De 31 a 90 días del sector financiero popular y solidario</v>
          </cell>
          <cell r="C1059">
            <v>151431.04000000001</v>
          </cell>
          <cell r="D1059">
            <v>559777.94000000006</v>
          </cell>
          <cell r="E1059">
            <v>813965.8</v>
          </cell>
          <cell r="F1059">
            <v>80526.45</v>
          </cell>
          <cell r="G1059">
            <v>36964.43</v>
          </cell>
        </row>
        <row r="1060">
          <cell r="A1060">
            <v>260260</v>
          </cell>
          <cell r="B1060" t="str">
            <v>De 91 a 180 días del sector financiero popular y solidario</v>
          </cell>
          <cell r="C1060">
            <v>228669.25</v>
          </cell>
          <cell r="D1060">
            <v>637290.80000000005</v>
          </cell>
          <cell r="E1060">
            <v>706538.82000000007</v>
          </cell>
          <cell r="F1060">
            <v>120205.01</v>
          </cell>
          <cell r="G1060">
            <v>11810.3</v>
          </cell>
        </row>
        <row r="1061">
          <cell r="A1061">
            <v>260265</v>
          </cell>
          <cell r="B1061" t="str">
            <v>De 181 a 360 días del sector financiero popular y solidario</v>
          </cell>
          <cell r="C1061">
            <v>391121.64</v>
          </cell>
          <cell r="D1061">
            <v>1595379.3199999998</v>
          </cell>
          <cell r="E1061">
            <v>1204191.08</v>
          </cell>
          <cell r="F1061">
            <v>175168.65</v>
          </cell>
          <cell r="G1061">
            <v>88090.3</v>
          </cell>
        </row>
        <row r="1062">
          <cell r="A1062">
            <v>260270</v>
          </cell>
          <cell r="B1062" t="str">
            <v>De más de 360 días del sector financiero popular y solidario</v>
          </cell>
          <cell r="C1062">
            <v>2154682.6</v>
          </cell>
          <cell r="D1062">
            <v>6522729.0100000016</v>
          </cell>
          <cell r="E1062">
            <v>2518238.9</v>
          </cell>
          <cell r="F1062">
            <v>931221.41999999993</v>
          </cell>
          <cell r="G1062">
            <v>127764.98</v>
          </cell>
        </row>
        <row r="1063">
          <cell r="A1063">
            <v>260305</v>
          </cell>
          <cell r="B1063" t="str">
            <v>De 1 a 30 días</v>
          </cell>
          <cell r="C1063">
            <v>8000000</v>
          </cell>
          <cell r="D1063">
            <v>0</v>
          </cell>
          <cell r="E1063">
            <v>268246.58</v>
          </cell>
          <cell r="F1063">
            <v>0</v>
          </cell>
          <cell r="G1063">
            <v>0</v>
          </cell>
        </row>
        <row r="1064">
          <cell r="A1064">
            <v>260310</v>
          </cell>
          <cell r="B1064" t="str">
            <v>De 31 a 90 días</v>
          </cell>
          <cell r="C1064">
            <v>1250000</v>
          </cell>
          <cell r="D1064">
            <v>750000</v>
          </cell>
          <cell r="E1064">
            <v>129565.31</v>
          </cell>
          <cell r="F1064">
            <v>0</v>
          </cell>
          <cell r="G1064">
            <v>0</v>
          </cell>
        </row>
        <row r="1065">
          <cell r="A1065">
            <v>260315</v>
          </cell>
          <cell r="B1065" t="str">
            <v>De 91 a 180 días</v>
          </cell>
          <cell r="C1065">
            <v>17025000</v>
          </cell>
          <cell r="D1065">
            <v>1750000</v>
          </cell>
          <cell r="E1065">
            <v>502480.94999999995</v>
          </cell>
          <cell r="F1065">
            <v>155.24</v>
          </cell>
          <cell r="G1065">
            <v>0</v>
          </cell>
        </row>
        <row r="1066">
          <cell r="A1066">
            <v>260320</v>
          </cell>
          <cell r="B1066" t="str">
            <v>De 181 a 360 días</v>
          </cell>
          <cell r="C1066">
            <v>19825000</v>
          </cell>
          <cell r="D1066">
            <v>1583000</v>
          </cell>
          <cell r="E1066">
            <v>715556.04</v>
          </cell>
          <cell r="F1066">
            <v>0</v>
          </cell>
          <cell r="G1066">
            <v>0</v>
          </cell>
        </row>
        <row r="1067">
          <cell r="A1067">
            <v>260325</v>
          </cell>
          <cell r="B1067" t="str">
            <v>De más de 360 días</v>
          </cell>
          <cell r="C1067">
            <v>34650000</v>
          </cell>
          <cell r="D1067">
            <v>9767000</v>
          </cell>
          <cell r="E1067">
            <v>10712585.98</v>
          </cell>
          <cell r="F1067">
            <v>768630.15</v>
          </cell>
          <cell r="G1067">
            <v>51834.52</v>
          </cell>
        </row>
        <row r="1068">
          <cell r="A1068">
            <v>260405</v>
          </cell>
          <cell r="B1068" t="str">
            <v>De 1 a 30 días</v>
          </cell>
          <cell r="C1068">
            <v>0</v>
          </cell>
          <cell r="D1068">
            <v>0</v>
          </cell>
          <cell r="E1068">
            <v>0</v>
          </cell>
          <cell r="F1068">
            <v>42691.54</v>
          </cell>
          <cell r="G1068">
            <v>16510.62</v>
          </cell>
        </row>
        <row r="1069">
          <cell r="A1069">
            <v>260410</v>
          </cell>
          <cell r="B1069" t="str">
            <v>De 31 a 90 días</v>
          </cell>
          <cell r="C1069">
            <v>0</v>
          </cell>
          <cell r="D1069">
            <v>0</v>
          </cell>
          <cell r="E1069">
            <v>0</v>
          </cell>
          <cell r="F1069">
            <v>86376.39</v>
          </cell>
          <cell r="G1069">
            <v>0</v>
          </cell>
        </row>
        <row r="1070">
          <cell r="A1070">
            <v>260415</v>
          </cell>
          <cell r="B1070" t="str">
            <v>De 91 a 180 días</v>
          </cell>
          <cell r="C1070">
            <v>0</v>
          </cell>
          <cell r="D1070">
            <v>0</v>
          </cell>
          <cell r="E1070">
            <v>0</v>
          </cell>
          <cell r="F1070">
            <v>141862.74</v>
          </cell>
          <cell r="G1070">
            <v>0</v>
          </cell>
        </row>
        <row r="1071">
          <cell r="A1071">
            <v>260420</v>
          </cell>
          <cell r="B1071" t="str">
            <v>De 181 a 360 días</v>
          </cell>
          <cell r="C1071">
            <v>0</v>
          </cell>
          <cell r="D1071">
            <v>0</v>
          </cell>
          <cell r="E1071">
            <v>0</v>
          </cell>
          <cell r="F1071">
            <v>274861.76</v>
          </cell>
          <cell r="G1071">
            <v>4251.3</v>
          </cell>
        </row>
        <row r="1072">
          <cell r="A1072">
            <v>260425</v>
          </cell>
          <cell r="B1072" t="str">
            <v>De más de 360 días</v>
          </cell>
          <cell r="C1072">
            <v>0</v>
          </cell>
          <cell r="D1072">
            <v>0</v>
          </cell>
          <cell r="E1072">
            <v>160775.39000000001</v>
          </cell>
          <cell r="F1072">
            <v>1248534.23</v>
          </cell>
          <cell r="G1072">
            <v>16148.1</v>
          </cell>
        </row>
        <row r="1073">
          <cell r="A1073">
            <v>260450</v>
          </cell>
          <cell r="B1073" t="str">
            <v>De 1 a 30 días del sector financiero popular y solidario</v>
          </cell>
          <cell r="C1073">
            <v>0</v>
          </cell>
          <cell r="D1073">
            <v>132006.66999999998</v>
          </cell>
          <cell r="E1073">
            <v>0</v>
          </cell>
          <cell r="F1073">
            <v>0</v>
          </cell>
          <cell r="G1073">
            <v>0</v>
          </cell>
        </row>
        <row r="1074">
          <cell r="A1074">
            <v>260455</v>
          </cell>
          <cell r="B1074" t="str">
            <v>De 31 a 90 días del sector financiero popular y solidario</v>
          </cell>
          <cell r="C1074">
            <v>0</v>
          </cell>
          <cell r="D1074">
            <v>268860.17</v>
          </cell>
          <cell r="E1074">
            <v>0</v>
          </cell>
          <cell r="F1074">
            <v>0</v>
          </cell>
          <cell r="G1074">
            <v>0</v>
          </cell>
        </row>
        <row r="1075">
          <cell r="A1075">
            <v>260460</v>
          </cell>
          <cell r="B1075" t="str">
            <v>De 91 a 180 días del sector financiero popular y solidario</v>
          </cell>
          <cell r="C1075">
            <v>0</v>
          </cell>
          <cell r="D1075">
            <v>263546.83</v>
          </cell>
          <cell r="E1075">
            <v>0</v>
          </cell>
          <cell r="F1075">
            <v>0</v>
          </cell>
          <cell r="G1075">
            <v>0</v>
          </cell>
        </row>
        <row r="1076">
          <cell r="A1076">
            <v>260465</v>
          </cell>
          <cell r="B1076" t="str">
            <v>De 181 a 360 días del sector financiero popular y solidario</v>
          </cell>
          <cell r="C1076">
            <v>0</v>
          </cell>
          <cell r="D1076">
            <v>507449.05</v>
          </cell>
          <cell r="E1076">
            <v>0</v>
          </cell>
          <cell r="F1076">
            <v>0</v>
          </cell>
          <cell r="G1076">
            <v>0</v>
          </cell>
        </row>
        <row r="1077">
          <cell r="A1077">
            <v>260470</v>
          </cell>
          <cell r="B1077" t="str">
            <v>De más de 360 días del sector financiero popular y solidario</v>
          </cell>
          <cell r="C1077">
            <v>0</v>
          </cell>
          <cell r="D1077">
            <v>1392654.95</v>
          </cell>
          <cell r="E1077">
            <v>377777.78</v>
          </cell>
          <cell r="F1077">
            <v>707747.36</v>
          </cell>
          <cell r="G1077">
            <v>0</v>
          </cell>
        </row>
        <row r="1078">
          <cell r="A1078">
            <v>260605</v>
          </cell>
          <cell r="B1078" t="str">
            <v>De 1 a 30 días</v>
          </cell>
          <cell r="C1078">
            <v>9792006.959999999</v>
          </cell>
          <cell r="D1078">
            <v>2351377.52</v>
          </cell>
          <cell r="E1078">
            <v>1963736.8000000003</v>
          </cell>
          <cell r="F1078">
            <v>838269.79</v>
          </cell>
          <cell r="G1078">
            <v>51264.54</v>
          </cell>
        </row>
        <row r="1079">
          <cell r="A1079">
            <v>260610</v>
          </cell>
          <cell r="B1079" t="str">
            <v>De 31 a 90 días</v>
          </cell>
          <cell r="C1079">
            <v>3644061.0200000005</v>
          </cell>
          <cell r="D1079">
            <v>4202290.38</v>
          </cell>
          <cell r="E1079">
            <v>4065688.4199999995</v>
          </cell>
          <cell r="F1079">
            <v>1697217.3599999999</v>
          </cell>
          <cell r="G1079">
            <v>122918.34000000001</v>
          </cell>
        </row>
        <row r="1080">
          <cell r="A1080">
            <v>260615</v>
          </cell>
          <cell r="B1080" t="str">
            <v>De 91 a 180 días</v>
          </cell>
          <cell r="C1080">
            <v>13022518.529999999</v>
          </cell>
          <cell r="D1080">
            <v>5574966.5200000005</v>
          </cell>
          <cell r="E1080">
            <v>5366191.37</v>
          </cell>
          <cell r="F1080">
            <v>2213447.4000000004</v>
          </cell>
          <cell r="G1080">
            <v>183262.71000000002</v>
          </cell>
        </row>
        <row r="1081">
          <cell r="A1081">
            <v>260620</v>
          </cell>
          <cell r="B1081" t="str">
            <v>De 181 a 360 días</v>
          </cell>
          <cell r="C1081">
            <v>17785701.959999997</v>
          </cell>
          <cell r="D1081">
            <v>10357619.460000001</v>
          </cell>
          <cell r="E1081">
            <v>8749101.4700000007</v>
          </cell>
          <cell r="F1081">
            <v>3775897.11</v>
          </cell>
          <cell r="G1081">
            <v>293955.56</v>
          </cell>
        </row>
        <row r="1082">
          <cell r="A1082">
            <v>260625</v>
          </cell>
          <cell r="B1082" t="str">
            <v>De más de 360 días</v>
          </cell>
          <cell r="C1082">
            <v>68655783.520000011</v>
          </cell>
          <cell r="D1082">
            <v>34220462.280000001</v>
          </cell>
          <cell r="E1082">
            <v>30094122.129999995</v>
          </cell>
          <cell r="F1082">
            <v>13808961.880000003</v>
          </cell>
          <cell r="G1082">
            <v>2121122.1</v>
          </cell>
        </row>
        <row r="1083">
          <cell r="A1083">
            <v>260705</v>
          </cell>
          <cell r="B1083" t="str">
            <v>De 1 a 30 días</v>
          </cell>
          <cell r="C1083">
            <v>1028370</v>
          </cell>
          <cell r="D1083">
            <v>0</v>
          </cell>
          <cell r="E1083">
            <v>0</v>
          </cell>
          <cell r="F1083">
            <v>431.43</v>
          </cell>
          <cell r="G1083">
            <v>1612.27</v>
          </cell>
        </row>
        <row r="1084">
          <cell r="A1084">
            <v>260710</v>
          </cell>
          <cell r="B1084" t="str">
            <v>De 31 a 90 días</v>
          </cell>
          <cell r="C1084">
            <v>380952.38</v>
          </cell>
          <cell r="D1084">
            <v>0</v>
          </cell>
          <cell r="E1084">
            <v>0</v>
          </cell>
          <cell r="F1084">
            <v>1861.12</v>
          </cell>
          <cell r="G1084">
            <v>3896.6099999999997</v>
          </cell>
        </row>
        <row r="1085">
          <cell r="A1085">
            <v>260715</v>
          </cell>
          <cell r="B1085" t="str">
            <v>De 91 a 180 días</v>
          </cell>
          <cell r="C1085">
            <v>0</v>
          </cell>
          <cell r="D1085">
            <v>0</v>
          </cell>
          <cell r="E1085">
            <v>0</v>
          </cell>
          <cell r="F1085">
            <v>2416.6799999999998</v>
          </cell>
          <cell r="G1085">
            <v>4341.59</v>
          </cell>
        </row>
        <row r="1086">
          <cell r="A1086">
            <v>260720</v>
          </cell>
          <cell r="B1086" t="str">
            <v>De 181 a 360 días</v>
          </cell>
          <cell r="C1086">
            <v>166666.66</v>
          </cell>
          <cell r="D1086">
            <v>0</v>
          </cell>
          <cell r="E1086">
            <v>0</v>
          </cell>
          <cell r="F1086">
            <v>18346.34</v>
          </cell>
          <cell r="G1086">
            <v>31476.57</v>
          </cell>
        </row>
        <row r="1087">
          <cell r="A1087">
            <v>260725</v>
          </cell>
          <cell r="B1087" t="str">
            <v>De más de 360 días</v>
          </cell>
          <cell r="C1087">
            <v>58285714.289999999</v>
          </cell>
          <cell r="D1087">
            <v>52941.16</v>
          </cell>
          <cell r="E1087">
            <v>0</v>
          </cell>
          <cell r="F1087">
            <v>189994.34999999998</v>
          </cell>
          <cell r="G1087">
            <v>98882.12</v>
          </cell>
        </row>
        <row r="1088">
          <cell r="A1088">
            <v>260805</v>
          </cell>
          <cell r="B1088" t="str">
            <v>De 1 a 30 días</v>
          </cell>
          <cell r="C1088">
            <v>0</v>
          </cell>
          <cell r="D1088">
            <v>0</v>
          </cell>
          <cell r="E1088">
            <v>0</v>
          </cell>
          <cell r="F1088">
            <v>0</v>
          </cell>
          <cell r="G1088">
            <v>0</v>
          </cell>
        </row>
        <row r="1089">
          <cell r="A1089">
            <v>260810</v>
          </cell>
          <cell r="B1089" t="str">
            <v>De 31 a 90 días</v>
          </cell>
          <cell r="C1089">
            <v>0</v>
          </cell>
          <cell r="D1089">
            <v>0</v>
          </cell>
          <cell r="E1089">
            <v>0</v>
          </cell>
          <cell r="F1089">
            <v>0</v>
          </cell>
          <cell r="G1089">
            <v>0</v>
          </cell>
        </row>
        <row r="1090">
          <cell r="A1090">
            <v>260815</v>
          </cell>
          <cell r="B1090" t="str">
            <v>De 91 a 180 días</v>
          </cell>
          <cell r="C1090">
            <v>0</v>
          </cell>
          <cell r="D1090">
            <v>0</v>
          </cell>
          <cell r="E1090">
            <v>0</v>
          </cell>
          <cell r="F1090">
            <v>0</v>
          </cell>
          <cell r="G1090">
            <v>0</v>
          </cell>
        </row>
        <row r="1091">
          <cell r="A1091">
            <v>260820</v>
          </cell>
          <cell r="B1091" t="str">
            <v>De 181 a 360 días</v>
          </cell>
          <cell r="C1091">
            <v>0</v>
          </cell>
          <cell r="D1091">
            <v>0</v>
          </cell>
          <cell r="E1091">
            <v>0</v>
          </cell>
          <cell r="F1091">
            <v>0</v>
          </cell>
          <cell r="G1091">
            <v>0</v>
          </cell>
        </row>
        <row r="1092">
          <cell r="A1092">
            <v>260825</v>
          </cell>
          <cell r="B1092" t="str">
            <v>De más de 360 días</v>
          </cell>
          <cell r="C1092">
            <v>0</v>
          </cell>
          <cell r="D1092">
            <v>0</v>
          </cell>
          <cell r="E1092">
            <v>0</v>
          </cell>
          <cell r="F1092">
            <v>0</v>
          </cell>
          <cell r="G1092">
            <v>0</v>
          </cell>
        </row>
        <row r="1093">
          <cell r="A1093">
            <v>260905</v>
          </cell>
          <cell r="B1093" t="str">
            <v>De 1 a 30 días</v>
          </cell>
          <cell r="C1093">
            <v>0</v>
          </cell>
          <cell r="D1093">
            <v>0</v>
          </cell>
          <cell r="E1093">
            <v>0</v>
          </cell>
          <cell r="F1093">
            <v>0</v>
          </cell>
          <cell r="G1093">
            <v>10083.58</v>
          </cell>
        </row>
        <row r="1094">
          <cell r="A1094">
            <v>260910</v>
          </cell>
          <cell r="B1094" t="str">
            <v>De 31 a 90 días</v>
          </cell>
          <cell r="C1094">
            <v>0</v>
          </cell>
          <cell r="D1094">
            <v>0</v>
          </cell>
          <cell r="E1094">
            <v>0</v>
          </cell>
          <cell r="F1094">
            <v>0</v>
          </cell>
          <cell r="G1094">
            <v>20624.23</v>
          </cell>
        </row>
        <row r="1095">
          <cell r="A1095">
            <v>260915</v>
          </cell>
          <cell r="B1095" t="str">
            <v>De 91 a 180 días</v>
          </cell>
          <cell r="C1095">
            <v>0</v>
          </cell>
          <cell r="D1095">
            <v>0</v>
          </cell>
          <cell r="E1095">
            <v>0</v>
          </cell>
          <cell r="F1095">
            <v>0</v>
          </cell>
          <cell r="G1095">
            <v>30763.279999999999</v>
          </cell>
        </row>
        <row r="1096">
          <cell r="A1096">
            <v>260920</v>
          </cell>
          <cell r="B1096" t="str">
            <v>De 181 a 360 días</v>
          </cell>
          <cell r="C1096">
            <v>0</v>
          </cell>
          <cell r="D1096">
            <v>0</v>
          </cell>
          <cell r="E1096">
            <v>0</v>
          </cell>
          <cell r="F1096">
            <v>0</v>
          </cell>
          <cell r="G1096">
            <v>59001.02</v>
          </cell>
        </row>
        <row r="1097">
          <cell r="A1097">
            <v>260925</v>
          </cell>
          <cell r="B1097" t="str">
            <v>De más de 360 días</v>
          </cell>
          <cell r="C1097">
            <v>0</v>
          </cell>
          <cell r="D1097">
            <v>0</v>
          </cell>
          <cell r="E1097">
            <v>0</v>
          </cell>
          <cell r="F1097">
            <v>0</v>
          </cell>
          <cell r="G1097">
            <v>171968.89</v>
          </cell>
        </row>
        <row r="1098">
          <cell r="A1098">
            <v>261005</v>
          </cell>
          <cell r="B1098" t="str">
            <v>Por crédito automático</v>
          </cell>
          <cell r="C1098">
            <v>0</v>
          </cell>
          <cell r="D1098">
            <v>0</v>
          </cell>
          <cell r="E1098">
            <v>0</v>
          </cell>
          <cell r="F1098">
            <v>0</v>
          </cell>
          <cell r="G1098">
            <v>0</v>
          </cell>
        </row>
        <row r="1099">
          <cell r="A1099">
            <v>261010</v>
          </cell>
          <cell r="B1099" t="str">
            <v>Por necesidades extraordinarias de liquidez</v>
          </cell>
          <cell r="C1099">
            <v>0</v>
          </cell>
          <cell r="D1099">
            <v>0</v>
          </cell>
          <cell r="E1099">
            <v>0</v>
          </cell>
          <cell r="F1099">
            <v>0</v>
          </cell>
          <cell r="G1099">
            <v>0</v>
          </cell>
        </row>
        <row r="1100">
          <cell r="A1100">
            <v>269005</v>
          </cell>
          <cell r="B1100" t="str">
            <v>De 1 a 30 días</v>
          </cell>
          <cell r="C1100">
            <v>0</v>
          </cell>
          <cell r="D1100">
            <v>0</v>
          </cell>
          <cell r="E1100">
            <v>34469.980000000003</v>
          </cell>
          <cell r="F1100">
            <v>73588.5</v>
          </cell>
          <cell r="G1100">
            <v>672.76</v>
          </cell>
        </row>
        <row r="1101">
          <cell r="A1101">
            <v>269010</v>
          </cell>
          <cell r="B1101" t="str">
            <v>De 31 a 90 días</v>
          </cell>
          <cell r="C1101">
            <v>0</v>
          </cell>
          <cell r="D1101">
            <v>0</v>
          </cell>
          <cell r="E1101">
            <v>104855.99</v>
          </cell>
          <cell r="F1101">
            <v>50000</v>
          </cell>
          <cell r="G1101">
            <v>1711.57</v>
          </cell>
        </row>
        <row r="1102">
          <cell r="A1102">
            <v>269015</v>
          </cell>
          <cell r="B1102" t="str">
            <v>De 91 a 180 días</v>
          </cell>
          <cell r="C1102">
            <v>0</v>
          </cell>
          <cell r="D1102">
            <v>0</v>
          </cell>
          <cell r="E1102">
            <v>107969.21999999999</v>
          </cell>
          <cell r="F1102">
            <v>81311.899999999994</v>
          </cell>
          <cell r="G1102">
            <v>3053.34</v>
          </cell>
        </row>
        <row r="1103">
          <cell r="A1103">
            <v>269020</v>
          </cell>
          <cell r="B1103" t="str">
            <v>De 181 a 360 días</v>
          </cell>
          <cell r="C1103">
            <v>0</v>
          </cell>
          <cell r="D1103">
            <v>0</v>
          </cell>
          <cell r="E1103">
            <v>224505.87999999998</v>
          </cell>
          <cell r="F1103">
            <v>1644936.0699999998</v>
          </cell>
          <cell r="G1103">
            <v>8574.8799999999992</v>
          </cell>
        </row>
        <row r="1104">
          <cell r="A1104">
            <v>269025</v>
          </cell>
          <cell r="B1104" t="str">
            <v>De más de 360 días</v>
          </cell>
          <cell r="C1104">
            <v>7000000</v>
          </cell>
          <cell r="D1104">
            <v>0</v>
          </cell>
          <cell r="E1104">
            <v>5346472.04</v>
          </cell>
          <cell r="F1104">
            <v>459027.82</v>
          </cell>
          <cell r="G1104">
            <v>28183.34</v>
          </cell>
        </row>
        <row r="1105">
          <cell r="A1105">
            <v>270105</v>
          </cell>
          <cell r="B1105" t="str">
            <v>Bonos emitidos por instituciones financieras públicas</v>
          </cell>
          <cell r="C1105">
            <v>0</v>
          </cell>
          <cell r="D1105">
            <v>0</v>
          </cell>
          <cell r="E1105">
            <v>0</v>
          </cell>
          <cell r="F1105">
            <v>0</v>
          </cell>
          <cell r="G1105">
            <v>0</v>
          </cell>
        </row>
        <row r="1106">
          <cell r="A1106">
            <v>270115</v>
          </cell>
          <cell r="B1106" t="str">
            <v>Bonos emitidos por entidades financieras de la economía popular y solidaria</v>
          </cell>
          <cell r="C1106">
            <v>0</v>
          </cell>
          <cell r="D1106">
            <v>0</v>
          </cell>
          <cell r="E1106">
            <v>0</v>
          </cell>
          <cell r="F1106">
            <v>0</v>
          </cell>
          <cell r="G1106">
            <v>0</v>
          </cell>
        </row>
        <row r="1107">
          <cell r="A1107">
            <v>270205</v>
          </cell>
          <cell r="B1107" t="str">
            <v>Emitidas por instituciones financieras privadas y del sector financiero popular y solidario.</v>
          </cell>
          <cell r="C1107">
            <v>0</v>
          </cell>
          <cell r="D1107">
            <v>0</v>
          </cell>
          <cell r="E1107">
            <v>0</v>
          </cell>
          <cell r="F1107">
            <v>0</v>
          </cell>
          <cell r="G1107">
            <v>0</v>
          </cell>
        </row>
        <row r="1108">
          <cell r="A1108">
            <v>270210</v>
          </cell>
          <cell r="B1108" t="str">
            <v>Emitidas por instituciones financieras públicas</v>
          </cell>
          <cell r="C1108">
            <v>0</v>
          </cell>
          <cell r="D1108">
            <v>0</v>
          </cell>
          <cell r="E1108">
            <v>0</v>
          </cell>
          <cell r="F1108">
            <v>0</v>
          </cell>
          <cell r="G1108">
            <v>0</v>
          </cell>
        </row>
        <row r="1109">
          <cell r="A1109">
            <v>270390</v>
          </cell>
          <cell r="B1109" t="str">
            <v>Otros títulos valores</v>
          </cell>
          <cell r="C1109">
            <v>0</v>
          </cell>
          <cell r="D1109">
            <v>0</v>
          </cell>
          <cell r="E1109">
            <v>0</v>
          </cell>
          <cell r="F1109">
            <v>321.05</v>
          </cell>
          <cell r="G1109">
            <v>0</v>
          </cell>
        </row>
        <row r="1110">
          <cell r="A1110">
            <v>290115</v>
          </cell>
          <cell r="B1110" t="str">
            <v>Rentas recibidas por anticipado</v>
          </cell>
          <cell r="C1110">
            <v>0</v>
          </cell>
          <cell r="D1110">
            <v>429953.89</v>
          </cell>
          <cell r="E1110">
            <v>14494.67</v>
          </cell>
          <cell r="F1110">
            <v>0</v>
          </cell>
          <cell r="G1110">
            <v>0</v>
          </cell>
        </row>
        <row r="1111">
          <cell r="A1111">
            <v>290120</v>
          </cell>
          <cell r="B1111" t="str">
            <v>Afiliaciones y renovaciones</v>
          </cell>
          <cell r="C1111">
            <v>0</v>
          </cell>
          <cell r="D1111">
            <v>0</v>
          </cell>
          <cell r="E1111">
            <v>0</v>
          </cell>
          <cell r="F1111">
            <v>3941.55</v>
          </cell>
          <cell r="G1111">
            <v>5066.57</v>
          </cell>
        </row>
        <row r="1112">
          <cell r="A1112">
            <v>290190</v>
          </cell>
          <cell r="B1112" t="str">
            <v>Otros</v>
          </cell>
          <cell r="C1112">
            <v>303883.2</v>
          </cell>
          <cell r="D1112">
            <v>497082.41000000003</v>
          </cell>
          <cell r="E1112">
            <v>65464.5</v>
          </cell>
          <cell r="F1112">
            <v>557511.24</v>
          </cell>
          <cell r="G1112">
            <v>243973.75</v>
          </cell>
        </row>
        <row r="1113">
          <cell r="A1113">
            <v>291105</v>
          </cell>
          <cell r="B1113" t="str">
            <v>Subsidios recibidos por anticipado</v>
          </cell>
          <cell r="C1113">
            <v>0</v>
          </cell>
          <cell r="D1113">
            <v>0</v>
          </cell>
          <cell r="E1113">
            <v>0</v>
          </cell>
          <cell r="F1113">
            <v>0</v>
          </cell>
          <cell r="G1113">
            <v>0</v>
          </cell>
        </row>
        <row r="1114">
          <cell r="A1114">
            <v>291110</v>
          </cell>
          <cell r="B1114" t="str">
            <v>Subsidios pendientes de liquidar</v>
          </cell>
          <cell r="C1114">
            <v>0</v>
          </cell>
          <cell r="D1114">
            <v>0</v>
          </cell>
          <cell r="E1114">
            <v>0</v>
          </cell>
          <cell r="F1114">
            <v>0</v>
          </cell>
          <cell r="G1114">
            <v>0</v>
          </cell>
        </row>
        <row r="1115">
          <cell r="A1115">
            <v>299005</v>
          </cell>
          <cell r="B1115" t="str">
            <v>Sobrantes de caja</v>
          </cell>
          <cell r="C1115">
            <v>624735.66</v>
          </cell>
          <cell r="D1115">
            <v>170914.87</v>
          </cell>
          <cell r="E1115">
            <v>43623.030000000006</v>
          </cell>
          <cell r="F1115">
            <v>28819.019999999997</v>
          </cell>
          <cell r="G1115">
            <v>1206.79</v>
          </cell>
        </row>
        <row r="1116">
          <cell r="A1116">
            <v>299090</v>
          </cell>
          <cell r="B1116" t="str">
            <v>Varios</v>
          </cell>
          <cell r="C1116">
            <v>25150536.169999994</v>
          </cell>
          <cell r="D1116">
            <v>4144538.6499999994</v>
          </cell>
          <cell r="E1116">
            <v>2907933.12</v>
          </cell>
          <cell r="F1116">
            <v>884423.64</v>
          </cell>
          <cell r="G1116">
            <v>227939.52000000002</v>
          </cell>
        </row>
        <row r="1117">
          <cell r="A1117">
            <v>330105</v>
          </cell>
          <cell r="B1117" t="str">
            <v>Reserva Legal Irrepartible</v>
          </cell>
          <cell r="C1117">
            <v>404139297.80000001</v>
          </cell>
          <cell r="D1117">
            <v>77481613.670000002</v>
          </cell>
          <cell r="E1117">
            <v>52661380.019999996</v>
          </cell>
          <cell r="F1117">
            <v>21338336.350000001</v>
          </cell>
          <cell r="G1117">
            <v>6434781.1600000057</v>
          </cell>
        </row>
        <row r="1118">
          <cell r="A1118">
            <v>330110</v>
          </cell>
          <cell r="B1118" t="str">
            <v>Aportes de los socios por capitalización extraordinaria</v>
          </cell>
          <cell r="C1118">
            <v>35094829.870000005</v>
          </cell>
          <cell r="D1118">
            <v>21921060.939999998</v>
          </cell>
          <cell r="E1118">
            <v>7596100.0399999991</v>
          </cell>
          <cell r="F1118">
            <v>1184123.6200000001</v>
          </cell>
          <cell r="G1118">
            <v>944244.87999999989</v>
          </cell>
        </row>
        <row r="1119">
          <cell r="A1119">
            <v>330115</v>
          </cell>
          <cell r="B1119" t="str">
            <v>Donaciones</v>
          </cell>
          <cell r="C1119">
            <v>1987756.0999999999</v>
          </cell>
          <cell r="D1119">
            <v>5336421.9000000004</v>
          </cell>
          <cell r="E1119">
            <v>1637599.2700000003</v>
          </cell>
          <cell r="F1119">
            <v>838290.16999999993</v>
          </cell>
          <cell r="G1119">
            <v>846773.83999999985</v>
          </cell>
        </row>
        <row r="1120">
          <cell r="A1120">
            <v>410105</v>
          </cell>
          <cell r="B1120" t="str">
            <v>Depósitos monetarios</v>
          </cell>
          <cell r="C1120">
            <v>0</v>
          </cell>
          <cell r="D1120">
            <v>0</v>
          </cell>
          <cell r="E1120">
            <v>29291.360000000001</v>
          </cell>
          <cell r="F1120">
            <v>144204.51999999999</v>
          </cell>
          <cell r="G1120">
            <v>90376.159999999989</v>
          </cell>
        </row>
        <row r="1121">
          <cell r="A1121">
            <v>410110</v>
          </cell>
          <cell r="B1121" t="str">
            <v>Depósitos monetarios de instituciones financieras</v>
          </cell>
          <cell r="C1121">
            <v>0</v>
          </cell>
          <cell r="D1121">
            <v>1278.46</v>
          </cell>
          <cell r="E1121">
            <v>54845.36</v>
          </cell>
          <cell r="F1121">
            <v>4822.3099999999995</v>
          </cell>
          <cell r="G1121">
            <v>13201.07</v>
          </cell>
        </row>
        <row r="1122">
          <cell r="A1122">
            <v>410115</v>
          </cell>
          <cell r="B1122" t="str">
            <v>Depósitos de ahorro</v>
          </cell>
          <cell r="C1122">
            <v>50085297.739999987</v>
          </cell>
          <cell r="D1122">
            <v>10480641.630000001</v>
          </cell>
          <cell r="E1122">
            <v>7433719.080000001</v>
          </cell>
          <cell r="F1122">
            <v>3249522.2999999984</v>
          </cell>
          <cell r="G1122">
            <v>769609.63</v>
          </cell>
        </row>
        <row r="1123">
          <cell r="A1123">
            <v>410120</v>
          </cell>
          <cell r="B1123" t="str">
            <v>Fondos de tarjetahabientes</v>
          </cell>
          <cell r="C1123">
            <v>0</v>
          </cell>
          <cell r="D1123">
            <v>0</v>
          </cell>
          <cell r="E1123">
            <v>0</v>
          </cell>
          <cell r="F1123">
            <v>43.28</v>
          </cell>
          <cell r="G1123">
            <v>75.8</v>
          </cell>
        </row>
        <row r="1124">
          <cell r="A1124">
            <v>410125</v>
          </cell>
          <cell r="B1124" t="str">
            <v>Operaciones de reporto</v>
          </cell>
          <cell r="C1124">
            <v>0</v>
          </cell>
          <cell r="D1124">
            <v>0</v>
          </cell>
          <cell r="E1124">
            <v>0</v>
          </cell>
          <cell r="F1124">
            <v>0</v>
          </cell>
          <cell r="G1124">
            <v>0.24</v>
          </cell>
        </row>
        <row r="1125">
          <cell r="A1125">
            <v>410130</v>
          </cell>
          <cell r="B1125" t="str">
            <v>Depósitos a plazo</v>
          </cell>
          <cell r="C1125">
            <v>290901260.13999999</v>
          </cell>
          <cell r="D1125">
            <v>67950017.86999999</v>
          </cell>
          <cell r="E1125">
            <v>32524882.190000001</v>
          </cell>
          <cell r="F1125">
            <v>15087790.589999992</v>
          </cell>
          <cell r="G1125">
            <v>2879193.5700000003</v>
          </cell>
        </row>
        <row r="1126">
          <cell r="A1126">
            <v>410135</v>
          </cell>
          <cell r="B1126" t="str">
            <v>Depósitos de garantía</v>
          </cell>
          <cell r="C1126">
            <v>0</v>
          </cell>
          <cell r="D1126">
            <v>2239.15</v>
          </cell>
          <cell r="E1126">
            <v>9241.4</v>
          </cell>
          <cell r="F1126">
            <v>32359.27</v>
          </cell>
          <cell r="G1126">
            <v>1720.6000000000001</v>
          </cell>
        </row>
        <row r="1127">
          <cell r="A1127">
            <v>410140</v>
          </cell>
          <cell r="B1127" t="str">
            <v>Depósitos de cuenta básica</v>
          </cell>
          <cell r="C1127">
            <v>1.7</v>
          </cell>
          <cell r="D1127">
            <v>0</v>
          </cell>
          <cell r="E1127">
            <v>0</v>
          </cell>
          <cell r="F1127">
            <v>3272.87</v>
          </cell>
          <cell r="G1127">
            <v>0</v>
          </cell>
        </row>
        <row r="1128">
          <cell r="A1128">
            <v>410190</v>
          </cell>
          <cell r="B1128" t="str">
            <v>Otros</v>
          </cell>
          <cell r="C1128">
            <v>4012524.8499999996</v>
          </cell>
          <cell r="D1128">
            <v>696379.21</v>
          </cell>
          <cell r="E1128">
            <v>514327.08999999991</v>
          </cell>
          <cell r="F1128">
            <v>380174.94999999995</v>
          </cell>
          <cell r="G1128">
            <v>107462.25000000001</v>
          </cell>
        </row>
        <row r="1129">
          <cell r="A1129">
            <v>410205</v>
          </cell>
          <cell r="B1129" t="str">
            <v>Fondos financieros comprados</v>
          </cell>
          <cell r="C1129">
            <v>0</v>
          </cell>
          <cell r="D1129">
            <v>0</v>
          </cell>
          <cell r="E1129">
            <v>0</v>
          </cell>
          <cell r="F1129">
            <v>0</v>
          </cell>
          <cell r="G1129">
            <v>0</v>
          </cell>
        </row>
        <row r="1130">
          <cell r="A1130">
            <v>410210</v>
          </cell>
          <cell r="B1130" t="str">
            <v>Operaciones de reporto con instituciones financieras</v>
          </cell>
          <cell r="C1130">
            <v>0</v>
          </cell>
          <cell r="D1130">
            <v>0</v>
          </cell>
          <cell r="E1130">
            <v>0</v>
          </cell>
          <cell r="F1130">
            <v>0</v>
          </cell>
          <cell r="G1130">
            <v>1.89</v>
          </cell>
        </row>
        <row r="1131">
          <cell r="A1131">
            <v>410305</v>
          </cell>
          <cell r="B1131" t="str">
            <v>Sobregiros</v>
          </cell>
          <cell r="C1131">
            <v>0</v>
          </cell>
          <cell r="D1131">
            <v>140145.94</v>
          </cell>
          <cell r="E1131">
            <v>1264.82</v>
          </cell>
          <cell r="F1131">
            <v>7019.24</v>
          </cell>
          <cell r="G1131">
            <v>275.04999999999995</v>
          </cell>
        </row>
        <row r="1132">
          <cell r="A1132">
            <v>410310</v>
          </cell>
          <cell r="B1132" t="str">
            <v>Obligaciones con instituciones financieras del país y del sector popular y solidario</v>
          </cell>
          <cell r="C1132">
            <v>394699.71</v>
          </cell>
          <cell r="D1132">
            <v>458507.72</v>
          </cell>
          <cell r="E1132">
            <v>1317935.9099999997</v>
          </cell>
          <cell r="F1132">
            <v>1057135.71</v>
          </cell>
          <cell r="G1132">
            <v>264033.94000000006</v>
          </cell>
        </row>
        <row r="1133">
          <cell r="A1133">
            <v>410315</v>
          </cell>
          <cell r="B1133" t="str">
            <v>Obligaciones con instituciones financieras del exterior</v>
          </cell>
          <cell r="C1133">
            <v>5987921.4500000002</v>
          </cell>
          <cell r="D1133">
            <v>1097619.2999999998</v>
          </cell>
          <cell r="E1133">
            <v>304449.51</v>
          </cell>
          <cell r="F1133">
            <v>33316.39</v>
          </cell>
          <cell r="G1133">
            <v>15723.38</v>
          </cell>
        </row>
        <row r="1134">
          <cell r="A1134">
            <v>410320</v>
          </cell>
          <cell r="B1134" t="str">
            <v>Obligaciones con entidades del grupo financiero en el país y grupo de economía popular y solidaria</v>
          </cell>
          <cell r="C1134">
            <v>0</v>
          </cell>
          <cell r="D1134">
            <v>86240.23</v>
          </cell>
          <cell r="E1134">
            <v>111007.78</v>
          </cell>
          <cell r="F1134">
            <v>58778.909999999996</v>
          </cell>
          <cell r="G1134">
            <v>41807.750000000007</v>
          </cell>
        </row>
        <row r="1135">
          <cell r="A1135">
            <v>410330</v>
          </cell>
          <cell r="B1135" t="str">
            <v>Obligaciones con entidades financieras del sector público</v>
          </cell>
          <cell r="C1135">
            <v>4909020.540000001</v>
          </cell>
          <cell r="D1135">
            <v>1988916.75</v>
          </cell>
          <cell r="E1135">
            <v>1548082.5299999996</v>
          </cell>
          <cell r="F1135">
            <v>870665.62999999989</v>
          </cell>
          <cell r="G1135">
            <v>62638.46</v>
          </cell>
        </row>
        <row r="1136">
          <cell r="A1136">
            <v>410335</v>
          </cell>
          <cell r="B1136" t="str">
            <v>Obligaciones con organismos multilaterales</v>
          </cell>
          <cell r="C1136">
            <v>1220639.4400000002</v>
          </cell>
          <cell r="D1136">
            <v>1441.75</v>
          </cell>
          <cell r="E1136">
            <v>0</v>
          </cell>
          <cell r="F1136">
            <v>17557.32</v>
          </cell>
          <cell r="G1136">
            <v>7732.0999999999985</v>
          </cell>
        </row>
        <row r="1137">
          <cell r="A1137">
            <v>410340</v>
          </cell>
          <cell r="B1137" t="str">
            <v>Préstamos subordinados</v>
          </cell>
          <cell r="C1137">
            <v>0</v>
          </cell>
          <cell r="D1137">
            <v>0</v>
          </cell>
          <cell r="E1137">
            <v>0</v>
          </cell>
          <cell r="F1137">
            <v>0</v>
          </cell>
          <cell r="G1137">
            <v>0</v>
          </cell>
        </row>
        <row r="1138">
          <cell r="A1138">
            <v>410345</v>
          </cell>
          <cell r="B1138" t="str">
            <v>Obligaciones con entidades del sector público</v>
          </cell>
          <cell r="C1138">
            <v>0</v>
          </cell>
          <cell r="D1138">
            <v>0</v>
          </cell>
          <cell r="E1138">
            <v>34017.479999999996</v>
          </cell>
          <cell r="F1138">
            <v>52344.68</v>
          </cell>
          <cell r="G1138">
            <v>14135.38</v>
          </cell>
        </row>
        <row r="1139">
          <cell r="A1139">
            <v>410350</v>
          </cell>
          <cell r="B1139" t="str">
            <v>Otras obligaciones</v>
          </cell>
          <cell r="C1139">
            <v>775864.01</v>
          </cell>
          <cell r="D1139">
            <v>217014.62</v>
          </cell>
          <cell r="E1139">
            <v>875324.16</v>
          </cell>
          <cell r="F1139">
            <v>161319.28</v>
          </cell>
          <cell r="G1139">
            <v>3493.6300000000006</v>
          </cell>
        </row>
        <row r="1140">
          <cell r="A1140">
            <v>410405</v>
          </cell>
          <cell r="B1140" t="str">
            <v>Bonos</v>
          </cell>
          <cell r="C1140">
            <v>0</v>
          </cell>
          <cell r="D1140">
            <v>0</v>
          </cell>
          <cell r="E1140">
            <v>0</v>
          </cell>
          <cell r="F1140">
            <v>3294.91</v>
          </cell>
          <cell r="G1140">
            <v>100</v>
          </cell>
        </row>
        <row r="1141">
          <cell r="A1141">
            <v>410410</v>
          </cell>
          <cell r="B1141" t="str">
            <v>Obligaciones</v>
          </cell>
          <cell r="C1141">
            <v>0</v>
          </cell>
          <cell r="D1141">
            <v>0</v>
          </cell>
          <cell r="E1141">
            <v>0</v>
          </cell>
          <cell r="F1141">
            <v>0</v>
          </cell>
          <cell r="G1141">
            <v>0</v>
          </cell>
        </row>
        <row r="1142">
          <cell r="A1142">
            <v>410415</v>
          </cell>
          <cell r="B1142" t="str">
            <v>Otros títulos valores</v>
          </cell>
          <cell r="C1142">
            <v>0</v>
          </cell>
          <cell r="D1142">
            <v>0</v>
          </cell>
          <cell r="E1142">
            <v>0</v>
          </cell>
          <cell r="F1142">
            <v>0</v>
          </cell>
          <cell r="G1142">
            <v>0</v>
          </cell>
        </row>
        <row r="1143">
          <cell r="A1143">
            <v>410590</v>
          </cell>
          <cell r="B1143" t="str">
            <v>Otros</v>
          </cell>
          <cell r="C1143">
            <v>2117227.58</v>
          </cell>
          <cell r="D1143">
            <v>7653.77</v>
          </cell>
          <cell r="E1143">
            <v>2107.54</v>
          </cell>
          <cell r="F1143">
            <v>18167.199999999997</v>
          </cell>
          <cell r="G1143">
            <v>35845.479999999996</v>
          </cell>
        </row>
        <row r="1144">
          <cell r="A1144">
            <v>430305</v>
          </cell>
          <cell r="B1144" t="str">
            <v>En venta de inversiones</v>
          </cell>
          <cell r="C1144">
            <v>123335.45</v>
          </cell>
          <cell r="D1144">
            <v>0</v>
          </cell>
          <cell r="E1144">
            <v>0</v>
          </cell>
          <cell r="F1144">
            <v>2000</v>
          </cell>
          <cell r="G1144">
            <v>0</v>
          </cell>
        </row>
        <row r="1145">
          <cell r="A1145">
            <v>430310</v>
          </cell>
          <cell r="B1145" t="str">
            <v>En venta de cartera de créditos</v>
          </cell>
          <cell r="C1145">
            <v>47264.03</v>
          </cell>
          <cell r="D1145">
            <v>0</v>
          </cell>
          <cell r="E1145">
            <v>5373.69</v>
          </cell>
          <cell r="F1145">
            <v>0</v>
          </cell>
          <cell r="G1145">
            <v>0</v>
          </cell>
        </row>
        <row r="1146">
          <cell r="A1146">
            <v>430390</v>
          </cell>
          <cell r="B1146" t="str">
            <v>Otras</v>
          </cell>
          <cell r="C1146">
            <v>0</v>
          </cell>
          <cell r="D1146">
            <v>0</v>
          </cell>
          <cell r="E1146">
            <v>800</v>
          </cell>
          <cell r="F1146">
            <v>5667.16</v>
          </cell>
          <cell r="G1146">
            <v>13521.29</v>
          </cell>
        </row>
        <row r="1147">
          <cell r="A1147">
            <v>440205</v>
          </cell>
          <cell r="B1147" t="str">
            <v>Crédito productivo</v>
          </cell>
          <cell r="C1147">
            <v>4705504.4600000009</v>
          </cell>
          <cell r="D1147">
            <v>229064.23</v>
          </cell>
          <cell r="E1147">
            <v>1007676.29</v>
          </cell>
          <cell r="F1147">
            <v>226526.69000000003</v>
          </cell>
          <cell r="G1147">
            <v>68579.42</v>
          </cell>
        </row>
        <row r="1148">
          <cell r="A1148">
            <v>440210</v>
          </cell>
          <cell r="B1148" t="str">
            <v>Crédito comercial prioritario</v>
          </cell>
          <cell r="C1148">
            <v>2805053.25</v>
          </cell>
          <cell r="D1148">
            <v>1756485.7200000002</v>
          </cell>
          <cell r="E1148">
            <v>577664.77999999991</v>
          </cell>
          <cell r="F1148">
            <v>43114.380000000005</v>
          </cell>
          <cell r="G1148">
            <v>30699.059999999998</v>
          </cell>
        </row>
        <row r="1149">
          <cell r="A1149">
            <v>440215</v>
          </cell>
          <cell r="B1149" t="str">
            <v>Crédito comercial ordinario</v>
          </cell>
          <cell r="C1149">
            <v>35780.169999999991</v>
          </cell>
          <cell r="D1149">
            <v>3315.16</v>
          </cell>
          <cell r="E1149">
            <v>96128.75</v>
          </cell>
          <cell r="F1149">
            <v>0</v>
          </cell>
          <cell r="G1149">
            <v>11320.220000000001</v>
          </cell>
        </row>
        <row r="1150">
          <cell r="A1150">
            <v>440220</v>
          </cell>
          <cell r="B1150" t="str">
            <v>Crédito de consumo prioritario</v>
          </cell>
          <cell r="C1150">
            <v>20731033.719999999</v>
          </cell>
          <cell r="D1150">
            <v>6495697.5099999988</v>
          </cell>
          <cell r="E1150">
            <v>3424238.7599999993</v>
          </cell>
          <cell r="F1150">
            <v>828900.18000000028</v>
          </cell>
          <cell r="G1150">
            <v>228083.87000000008</v>
          </cell>
        </row>
        <row r="1151">
          <cell r="A1151">
            <v>440225</v>
          </cell>
          <cell r="B1151" t="str">
            <v>Crédito de consumo ordinario</v>
          </cell>
          <cell r="C1151">
            <v>3542858.67</v>
          </cell>
          <cell r="D1151">
            <v>242259.73</v>
          </cell>
          <cell r="E1151">
            <v>822183.97000000009</v>
          </cell>
          <cell r="F1151">
            <v>37519.339999999997</v>
          </cell>
          <cell r="G1151">
            <v>60539.74</v>
          </cell>
        </row>
        <row r="1152">
          <cell r="A1152">
            <v>440230</v>
          </cell>
          <cell r="B1152" t="str">
            <v>Crédito inmobiliario</v>
          </cell>
          <cell r="C1152">
            <v>2171964.5100000002</v>
          </cell>
          <cell r="D1152">
            <v>701070.64</v>
          </cell>
          <cell r="E1152">
            <v>186046.14</v>
          </cell>
          <cell r="F1152">
            <v>82038.569999999992</v>
          </cell>
          <cell r="G1152">
            <v>55069.99</v>
          </cell>
        </row>
        <row r="1153">
          <cell r="A1153">
            <v>440235</v>
          </cell>
          <cell r="B1153" t="str">
            <v>Crédito de vivienda de interés público</v>
          </cell>
          <cell r="C1153">
            <v>0</v>
          </cell>
          <cell r="D1153">
            <v>0</v>
          </cell>
          <cell r="E1153">
            <v>209.61</v>
          </cell>
          <cell r="F1153">
            <v>22387.61</v>
          </cell>
          <cell r="G1153">
            <v>172.53</v>
          </cell>
        </row>
        <row r="1154">
          <cell r="A1154">
            <v>440240</v>
          </cell>
          <cell r="B1154" t="str">
            <v>Microcrédito</v>
          </cell>
          <cell r="C1154">
            <v>29219077.350000001</v>
          </cell>
          <cell r="D1154">
            <v>11831260.080000004</v>
          </cell>
          <cell r="E1154">
            <v>7047430.8900000006</v>
          </cell>
          <cell r="F1154">
            <v>2679099.94</v>
          </cell>
          <cell r="G1154">
            <v>983336.41999999993</v>
          </cell>
        </row>
        <row r="1155">
          <cell r="A1155">
            <v>440245</v>
          </cell>
          <cell r="B1155" t="str">
            <v>Crédito educativo</v>
          </cell>
          <cell r="C1155">
            <v>2497.25</v>
          </cell>
          <cell r="D1155">
            <v>664.79</v>
          </cell>
          <cell r="E1155">
            <v>34462.170000000006</v>
          </cell>
          <cell r="F1155">
            <v>21686.54</v>
          </cell>
          <cell r="G1155">
            <v>0</v>
          </cell>
        </row>
        <row r="1156">
          <cell r="A1156">
            <v>450105</v>
          </cell>
          <cell r="B1156" t="str">
            <v>Remuneraciones mensuales</v>
          </cell>
          <cell r="C1156">
            <v>77671365.720000014</v>
          </cell>
          <cell r="D1156">
            <v>30115410.990000006</v>
          </cell>
          <cell r="E1156">
            <v>18857740.789999995</v>
          </cell>
          <cell r="F1156">
            <v>10043008.719999999</v>
          </cell>
          <cell r="G1156">
            <v>3572157.1599999978</v>
          </cell>
        </row>
        <row r="1157">
          <cell r="A1157">
            <v>450110</v>
          </cell>
          <cell r="B1157" t="str">
            <v>Beneficios Sociales</v>
          </cell>
          <cell r="C1157">
            <v>14228084.350000003</v>
          </cell>
          <cell r="D1157">
            <v>5232029.8599999985</v>
          </cell>
          <cell r="E1157">
            <v>3485032.100000002</v>
          </cell>
          <cell r="F1157">
            <v>1709123.0299999989</v>
          </cell>
          <cell r="G1157">
            <v>602632.80999999994</v>
          </cell>
        </row>
        <row r="1158">
          <cell r="A1158">
            <v>450115</v>
          </cell>
          <cell r="B1158" t="str">
            <v>Gastos de representación, residencia y responsabilidad</v>
          </cell>
          <cell r="C1158">
            <v>1020303.8300000001</v>
          </cell>
          <cell r="D1158">
            <v>609822.66</v>
          </cell>
          <cell r="E1158">
            <v>336633.77</v>
          </cell>
          <cell r="F1158">
            <v>312123.74</v>
          </cell>
          <cell r="G1158">
            <v>118634.11000000002</v>
          </cell>
        </row>
        <row r="1159">
          <cell r="A1159">
            <v>450120</v>
          </cell>
          <cell r="B1159" t="str">
            <v>Aportes al IESS</v>
          </cell>
          <cell r="C1159">
            <v>13443395.689999998</v>
          </cell>
          <cell r="D1159">
            <v>4418204.08</v>
          </cell>
          <cell r="E1159">
            <v>2693124.33</v>
          </cell>
          <cell r="F1159">
            <v>1436647.7500000005</v>
          </cell>
          <cell r="G1159">
            <v>510156.39999999991</v>
          </cell>
        </row>
        <row r="1160">
          <cell r="A1160">
            <v>450125</v>
          </cell>
          <cell r="B1160" t="str">
            <v>Impuesto a la renta del personal</v>
          </cell>
          <cell r="C1160">
            <v>211359.06999999998</v>
          </cell>
          <cell r="D1160">
            <v>77355.239999999991</v>
          </cell>
          <cell r="E1160">
            <v>936.91000000000008</v>
          </cell>
          <cell r="F1160">
            <v>14569.31</v>
          </cell>
          <cell r="G1160">
            <v>2553</v>
          </cell>
        </row>
        <row r="1161">
          <cell r="A1161">
            <v>450130</v>
          </cell>
          <cell r="B1161" t="str">
            <v>Pensiones y jubilaciones</v>
          </cell>
          <cell r="C1161">
            <v>2702197.21</v>
          </cell>
          <cell r="D1161">
            <v>1764375.3499999996</v>
          </cell>
          <cell r="E1161">
            <v>750531.04</v>
          </cell>
          <cell r="F1161">
            <v>89726.719999999987</v>
          </cell>
          <cell r="G1161">
            <v>39755.07</v>
          </cell>
        </row>
        <row r="1162">
          <cell r="A1162">
            <v>450135</v>
          </cell>
          <cell r="B1162" t="str">
            <v>Fondo de reserva IESS</v>
          </cell>
          <cell r="C1162">
            <v>5362725.540000001</v>
          </cell>
          <cell r="D1162">
            <v>2312079.88</v>
          </cell>
          <cell r="E1162">
            <v>1230602.0699999998</v>
          </cell>
          <cell r="F1162">
            <v>569197.51000000013</v>
          </cell>
          <cell r="G1162">
            <v>199363.97999999998</v>
          </cell>
        </row>
        <row r="1163">
          <cell r="A1163">
            <v>450190</v>
          </cell>
          <cell r="B1163" t="str">
            <v>Otros</v>
          </cell>
          <cell r="C1163">
            <v>28307077.77</v>
          </cell>
          <cell r="D1163">
            <v>9804550.1100000013</v>
          </cell>
          <cell r="E1163">
            <v>4770271.879999999</v>
          </cell>
          <cell r="F1163">
            <v>1905763.3099999998</v>
          </cell>
          <cell r="G1163">
            <v>508915.22999999975</v>
          </cell>
        </row>
        <row r="1164">
          <cell r="A1164">
            <v>450205</v>
          </cell>
          <cell r="B1164" t="str">
            <v>Directores</v>
          </cell>
          <cell r="C1164">
            <v>5418793.2799999993</v>
          </cell>
          <cell r="D1164">
            <v>3467096.5900000003</v>
          </cell>
          <cell r="E1164">
            <v>3356850.33</v>
          </cell>
          <cell r="F1164">
            <v>1558929.94</v>
          </cell>
          <cell r="G1164">
            <v>334990.49999999994</v>
          </cell>
        </row>
        <row r="1165">
          <cell r="A1165">
            <v>450210</v>
          </cell>
          <cell r="B1165" t="str">
            <v>Honorarios profesionales</v>
          </cell>
          <cell r="C1165">
            <v>7782869.7600000007</v>
          </cell>
          <cell r="D1165">
            <v>5442444.6800000006</v>
          </cell>
          <cell r="E1165">
            <v>5346718.0199999996</v>
          </cell>
          <cell r="F1165">
            <v>4559200.8899999997</v>
          </cell>
          <cell r="G1165">
            <v>1786532.5400000007</v>
          </cell>
        </row>
        <row r="1166">
          <cell r="A1166">
            <v>450305</v>
          </cell>
          <cell r="B1166" t="str">
            <v>Movilización, fletes y embalajes</v>
          </cell>
          <cell r="C1166">
            <v>1706838.1900000002</v>
          </cell>
          <cell r="D1166">
            <v>569951.57000000007</v>
          </cell>
          <cell r="E1166">
            <v>622510.06000000017</v>
          </cell>
          <cell r="F1166">
            <v>384114.24999999988</v>
          </cell>
          <cell r="G1166">
            <v>168575.85</v>
          </cell>
        </row>
        <row r="1167">
          <cell r="A1167">
            <v>450310</v>
          </cell>
          <cell r="B1167" t="str">
            <v>Servicios de guardianía</v>
          </cell>
          <cell r="C1167">
            <v>10387921.42</v>
          </cell>
          <cell r="D1167">
            <v>3806716.2699999991</v>
          </cell>
          <cell r="E1167">
            <v>1506370.5600000001</v>
          </cell>
          <cell r="F1167">
            <v>390273.83000000013</v>
          </cell>
          <cell r="G1167">
            <v>32136.690000000006</v>
          </cell>
        </row>
        <row r="1168">
          <cell r="A1168">
            <v>450315</v>
          </cell>
          <cell r="B1168" t="str">
            <v>Publicidad y propaganda</v>
          </cell>
          <cell r="C1168">
            <v>12470984.379999999</v>
          </cell>
          <cell r="D1168">
            <v>2777710.6199999996</v>
          </cell>
          <cell r="E1168">
            <v>1699852.09</v>
          </cell>
          <cell r="F1168">
            <v>755466.05000000016</v>
          </cell>
          <cell r="G1168">
            <v>156583.76000000007</v>
          </cell>
        </row>
        <row r="1169">
          <cell r="A1169">
            <v>450320</v>
          </cell>
          <cell r="B1169" t="str">
            <v>Servicios básicos</v>
          </cell>
          <cell r="C1169">
            <v>8421652.8100000005</v>
          </cell>
          <cell r="D1169">
            <v>2947072.85</v>
          </cell>
          <cell r="E1169">
            <v>1845556.39</v>
          </cell>
          <cell r="F1169">
            <v>992541.80999999936</v>
          </cell>
          <cell r="G1169">
            <v>337466.69999999995</v>
          </cell>
        </row>
        <row r="1170">
          <cell r="A1170">
            <v>450325</v>
          </cell>
          <cell r="B1170" t="str">
            <v>Seguros</v>
          </cell>
          <cell r="C1170">
            <v>3516049.9499999997</v>
          </cell>
          <cell r="D1170">
            <v>1359786.92</v>
          </cell>
          <cell r="E1170">
            <v>1283371.4099999997</v>
          </cell>
          <cell r="F1170">
            <v>484488.95</v>
          </cell>
          <cell r="G1170">
            <v>123236.44999999995</v>
          </cell>
        </row>
        <row r="1171">
          <cell r="A1171">
            <v>450330</v>
          </cell>
          <cell r="B1171" t="str">
            <v>Arrendamientos</v>
          </cell>
          <cell r="C1171">
            <v>8613139.8900000006</v>
          </cell>
          <cell r="D1171">
            <v>3555016.59</v>
          </cell>
          <cell r="E1171">
            <v>2118505.3299999996</v>
          </cell>
          <cell r="F1171">
            <v>1865917.14</v>
          </cell>
          <cell r="G1171">
            <v>691063.44</v>
          </cell>
        </row>
        <row r="1172">
          <cell r="A1172">
            <v>450390</v>
          </cell>
          <cell r="B1172" t="str">
            <v>Otros servicios</v>
          </cell>
          <cell r="C1172">
            <v>15157667.510000002</v>
          </cell>
          <cell r="D1172">
            <v>4528539.25</v>
          </cell>
          <cell r="E1172">
            <v>2831205.3700000006</v>
          </cell>
          <cell r="F1172">
            <v>1949487.8500000003</v>
          </cell>
          <cell r="G1172">
            <v>590967.98999999976</v>
          </cell>
        </row>
        <row r="1173">
          <cell r="A1173">
            <v>450405</v>
          </cell>
          <cell r="B1173" t="str">
            <v>Impuestos Fiscales</v>
          </cell>
          <cell r="C1173">
            <v>1613987.4799999997</v>
          </cell>
          <cell r="D1173">
            <v>535325.72</v>
          </cell>
          <cell r="E1173">
            <v>789973.66999999993</v>
          </cell>
          <cell r="F1173">
            <v>474109.49</v>
          </cell>
          <cell r="G1173">
            <v>185751.37999999995</v>
          </cell>
        </row>
        <row r="1174">
          <cell r="A1174">
            <v>450410</v>
          </cell>
          <cell r="B1174" t="str">
            <v>Impuestos Municipales</v>
          </cell>
          <cell r="C1174">
            <v>2551380.6100000003</v>
          </cell>
          <cell r="D1174">
            <v>1075576.96</v>
          </cell>
          <cell r="E1174">
            <v>845722.20999999961</v>
          </cell>
          <cell r="F1174">
            <v>374361.85000000009</v>
          </cell>
          <cell r="G1174">
            <v>129780.94000000005</v>
          </cell>
        </row>
        <row r="1175">
          <cell r="A1175">
            <v>450415</v>
          </cell>
          <cell r="B1175" t="str">
            <v>Aportes a la SEPS</v>
          </cell>
          <cell r="C1175">
            <v>6670563.3300000001</v>
          </cell>
          <cell r="D1175">
            <v>1418252.46</v>
          </cell>
          <cell r="E1175">
            <v>734613.85000000009</v>
          </cell>
          <cell r="F1175">
            <v>175541.44000000012</v>
          </cell>
          <cell r="G1175">
            <v>45094.610000000008</v>
          </cell>
        </row>
        <row r="1176">
          <cell r="A1176">
            <v>450420</v>
          </cell>
          <cell r="B1176" t="str">
            <v>Aportes al COSEDE por prima fija</v>
          </cell>
          <cell r="C1176">
            <v>31944750.290000007</v>
          </cell>
          <cell r="D1176">
            <v>7374698.1799999988</v>
          </cell>
          <cell r="E1176">
            <v>1559814.9299999997</v>
          </cell>
          <cell r="F1176">
            <v>326087.00000000006</v>
          </cell>
          <cell r="G1176">
            <v>28444.750000000004</v>
          </cell>
        </row>
        <row r="1177">
          <cell r="A1177">
            <v>450421</v>
          </cell>
          <cell r="B1177" t="str">
            <v>Aportes al COSEDE por prima variable</v>
          </cell>
          <cell r="C1177">
            <v>169171.11</v>
          </cell>
          <cell r="D1177">
            <v>580858.77</v>
          </cell>
          <cell r="E1177">
            <v>323768.7</v>
          </cell>
          <cell r="F1177">
            <v>103908.82999999999</v>
          </cell>
          <cell r="G1177">
            <v>7088.8600000000006</v>
          </cell>
        </row>
        <row r="1178">
          <cell r="A1178">
            <v>450430</v>
          </cell>
          <cell r="B1178" t="str">
            <v>Multas y otras sanciones</v>
          </cell>
          <cell r="C1178">
            <v>178773.40000000005</v>
          </cell>
          <cell r="D1178">
            <v>246656.08</v>
          </cell>
          <cell r="E1178">
            <v>45788.459999999992</v>
          </cell>
          <cell r="F1178">
            <v>67905.469999999987</v>
          </cell>
          <cell r="G1178">
            <v>28345.559999999987</v>
          </cell>
        </row>
        <row r="1179">
          <cell r="A1179">
            <v>450490</v>
          </cell>
          <cell r="B1179" t="str">
            <v>Impuestos y aportes para otros organismos e instituciones</v>
          </cell>
          <cell r="C1179">
            <v>5177633.2800000012</v>
          </cell>
          <cell r="D1179">
            <v>717590.67000000016</v>
          </cell>
          <cell r="E1179">
            <v>333845.7</v>
          </cell>
          <cell r="F1179">
            <v>120738.18999999999</v>
          </cell>
          <cell r="G1179">
            <v>57498.049999999996</v>
          </cell>
        </row>
        <row r="1180">
          <cell r="A1180">
            <v>450505</v>
          </cell>
          <cell r="B1180" t="str">
            <v>Bienes arrendados</v>
          </cell>
          <cell r="C1180">
            <v>0</v>
          </cell>
          <cell r="D1180">
            <v>0</v>
          </cell>
          <cell r="E1180">
            <v>0</v>
          </cell>
          <cell r="F1180">
            <v>0</v>
          </cell>
          <cell r="G1180">
            <v>0</v>
          </cell>
        </row>
        <row r="1181">
          <cell r="A1181">
            <v>450510</v>
          </cell>
          <cell r="B1181" t="str">
            <v>Bienes no utilizados por la Institución</v>
          </cell>
          <cell r="C1181">
            <v>31727.57</v>
          </cell>
          <cell r="D1181">
            <v>210606.34</v>
          </cell>
          <cell r="E1181">
            <v>27189.940000000002</v>
          </cell>
          <cell r="F1181">
            <v>0</v>
          </cell>
          <cell r="G1181">
            <v>0</v>
          </cell>
        </row>
        <row r="1182">
          <cell r="A1182">
            <v>450515</v>
          </cell>
          <cell r="B1182" t="str">
            <v>Edificios</v>
          </cell>
          <cell r="C1182">
            <v>6551230.3399999999</v>
          </cell>
          <cell r="D1182">
            <v>2286898.0499999998</v>
          </cell>
          <cell r="E1182">
            <v>1422454.0999999994</v>
          </cell>
          <cell r="F1182">
            <v>475481.75000000006</v>
          </cell>
          <cell r="G1182">
            <v>48349.05</v>
          </cell>
        </row>
        <row r="1183">
          <cell r="A1183">
            <v>450520</v>
          </cell>
          <cell r="B1183" t="str">
            <v>Otros locales</v>
          </cell>
          <cell r="C1183">
            <v>259212.04</v>
          </cell>
          <cell r="D1183">
            <v>31359.73</v>
          </cell>
          <cell r="E1183">
            <v>1997.37</v>
          </cell>
          <cell r="F1183">
            <v>8649.7900000000009</v>
          </cell>
          <cell r="G1183">
            <v>15596.659999999998</v>
          </cell>
        </row>
        <row r="1184">
          <cell r="A1184">
            <v>450525</v>
          </cell>
          <cell r="B1184" t="str">
            <v>Muebles, enseres y equipos de oficina</v>
          </cell>
          <cell r="C1184">
            <v>2192942.2999999998</v>
          </cell>
          <cell r="D1184">
            <v>1272919.3299999996</v>
          </cell>
          <cell r="E1184">
            <v>759065.96</v>
          </cell>
          <cell r="F1184">
            <v>323929.44000000012</v>
          </cell>
          <cell r="G1184">
            <v>141214.70000000004</v>
          </cell>
        </row>
        <row r="1185">
          <cell r="A1185">
            <v>450530</v>
          </cell>
          <cell r="B1185" t="str">
            <v>Equipos de computación</v>
          </cell>
          <cell r="C1185">
            <v>7633025.3999999985</v>
          </cell>
          <cell r="D1185">
            <v>1627790.3299999991</v>
          </cell>
          <cell r="E1185">
            <v>1064172.6200000001</v>
          </cell>
          <cell r="F1185">
            <v>409569.80999999994</v>
          </cell>
          <cell r="G1185">
            <v>166467.21999999994</v>
          </cell>
        </row>
        <row r="1186">
          <cell r="A1186">
            <v>450535</v>
          </cell>
          <cell r="B1186" t="str">
            <v>Unidades de transporte</v>
          </cell>
          <cell r="C1186">
            <v>925521.92000000016</v>
          </cell>
          <cell r="D1186">
            <v>408628.35999999993</v>
          </cell>
          <cell r="E1186">
            <v>356690.09999999986</v>
          </cell>
          <cell r="F1186">
            <v>289939.71000000002</v>
          </cell>
          <cell r="G1186">
            <v>21466.170000000002</v>
          </cell>
        </row>
        <row r="1187">
          <cell r="A1187">
            <v>450540</v>
          </cell>
          <cell r="B1187" t="str">
            <v>Equipos de construcción</v>
          </cell>
          <cell r="C1187">
            <v>0</v>
          </cell>
          <cell r="D1187">
            <v>4962.72</v>
          </cell>
          <cell r="E1187">
            <v>809.64</v>
          </cell>
          <cell r="F1187">
            <v>710.83</v>
          </cell>
          <cell r="G1187">
            <v>975.01</v>
          </cell>
        </row>
        <row r="1188">
          <cell r="A1188">
            <v>450590</v>
          </cell>
          <cell r="B1188" t="str">
            <v>Otros</v>
          </cell>
          <cell r="C1188">
            <v>922272.75</v>
          </cell>
          <cell r="D1188">
            <v>250045.22000000006</v>
          </cell>
          <cell r="E1188">
            <v>119249.54999999997</v>
          </cell>
          <cell r="F1188">
            <v>58725.46</v>
          </cell>
          <cell r="G1188">
            <v>32210.959999999995</v>
          </cell>
        </row>
        <row r="1189">
          <cell r="A1189">
            <v>450605</v>
          </cell>
          <cell r="B1189" t="str">
            <v>Gastos anticipados</v>
          </cell>
          <cell r="C1189">
            <v>1012498.53</v>
          </cell>
          <cell r="D1189">
            <v>174251.83999999997</v>
          </cell>
          <cell r="E1189">
            <v>222858.11</v>
          </cell>
          <cell r="F1189">
            <v>48348.23</v>
          </cell>
          <cell r="G1189">
            <v>12544.86</v>
          </cell>
        </row>
        <row r="1190">
          <cell r="A1190">
            <v>450610</v>
          </cell>
          <cell r="B1190" t="str">
            <v>Gastos de constitución y organización</v>
          </cell>
          <cell r="C1190">
            <v>0</v>
          </cell>
          <cell r="D1190">
            <v>9652.68</v>
          </cell>
          <cell r="E1190">
            <v>40710.420000000006</v>
          </cell>
          <cell r="F1190">
            <v>10774.32</v>
          </cell>
          <cell r="G1190">
            <v>46047.68</v>
          </cell>
        </row>
        <row r="1191">
          <cell r="A1191">
            <v>450615</v>
          </cell>
          <cell r="B1191" t="str">
            <v>Gastos de instalación</v>
          </cell>
          <cell r="C1191">
            <v>805673.44999999984</v>
          </cell>
          <cell r="D1191">
            <v>227597.21000000002</v>
          </cell>
          <cell r="E1191">
            <v>102530.55999999997</v>
          </cell>
          <cell r="F1191">
            <v>58992.26</v>
          </cell>
          <cell r="G1191">
            <v>26135.079999999998</v>
          </cell>
        </row>
        <row r="1192">
          <cell r="A1192">
            <v>450620</v>
          </cell>
          <cell r="B1192" t="str">
            <v>Estudios</v>
          </cell>
          <cell r="C1192">
            <v>18960.189999999999</v>
          </cell>
          <cell r="D1192">
            <v>4155.63</v>
          </cell>
          <cell r="E1192">
            <v>9498.5299999999988</v>
          </cell>
          <cell r="F1192">
            <v>19640.39</v>
          </cell>
          <cell r="G1192">
            <v>7332.63</v>
          </cell>
        </row>
        <row r="1193">
          <cell r="A1193">
            <v>450625</v>
          </cell>
          <cell r="B1193" t="str">
            <v>Programas de computación</v>
          </cell>
          <cell r="C1193">
            <v>3390485.0100000002</v>
          </cell>
          <cell r="D1193">
            <v>1290492.6200000003</v>
          </cell>
          <cell r="E1193">
            <v>962807.4500000003</v>
          </cell>
          <cell r="F1193">
            <v>330285.68</v>
          </cell>
          <cell r="G1193">
            <v>113449.07</v>
          </cell>
        </row>
        <row r="1194">
          <cell r="A1194">
            <v>450630</v>
          </cell>
          <cell r="B1194" t="str">
            <v>Gastos de adecuación</v>
          </cell>
          <cell r="C1194">
            <v>1851534.4699999997</v>
          </cell>
          <cell r="D1194">
            <v>442645.16</v>
          </cell>
          <cell r="E1194">
            <v>170904.48000000004</v>
          </cell>
          <cell r="F1194">
            <v>83908.349999999991</v>
          </cell>
          <cell r="G1194">
            <v>16237.66</v>
          </cell>
        </row>
        <row r="1195">
          <cell r="A1195">
            <v>450635</v>
          </cell>
          <cell r="B1195" t="str">
            <v>Plusvalía mercantil</v>
          </cell>
          <cell r="C1195">
            <v>0</v>
          </cell>
          <cell r="D1195">
            <v>0</v>
          </cell>
          <cell r="E1195">
            <v>2536.83</v>
          </cell>
          <cell r="F1195">
            <v>488.23</v>
          </cell>
          <cell r="G1195">
            <v>0</v>
          </cell>
        </row>
        <row r="1196">
          <cell r="A1196">
            <v>450690</v>
          </cell>
          <cell r="B1196" t="str">
            <v>Otros</v>
          </cell>
          <cell r="C1196">
            <v>279546.39</v>
          </cell>
          <cell r="D1196">
            <v>158749.81</v>
          </cell>
          <cell r="E1196">
            <v>96513.84</v>
          </cell>
          <cell r="F1196">
            <v>115176.22000000002</v>
          </cell>
          <cell r="G1196">
            <v>49782.399999999994</v>
          </cell>
        </row>
        <row r="1197">
          <cell r="A1197">
            <v>450705</v>
          </cell>
          <cell r="B1197" t="str">
            <v>Suministros diversos</v>
          </cell>
          <cell r="C1197">
            <v>6168463.46</v>
          </cell>
          <cell r="D1197">
            <v>1985963.8</v>
          </cell>
          <cell r="E1197">
            <v>1562795.8099999994</v>
          </cell>
          <cell r="F1197">
            <v>865837.97000000009</v>
          </cell>
          <cell r="G1197">
            <v>242485.31999999992</v>
          </cell>
        </row>
        <row r="1198">
          <cell r="A1198">
            <v>450710</v>
          </cell>
          <cell r="B1198" t="str">
            <v>Donaciones</v>
          </cell>
          <cell r="C1198">
            <v>217256.62</v>
          </cell>
          <cell r="D1198">
            <v>25683.41</v>
          </cell>
          <cell r="E1198">
            <v>82269.930000000008</v>
          </cell>
          <cell r="F1198">
            <v>68348.25</v>
          </cell>
          <cell r="G1198">
            <v>32472.67</v>
          </cell>
        </row>
        <row r="1199">
          <cell r="A1199">
            <v>450715</v>
          </cell>
          <cell r="B1199" t="str">
            <v>Mantenimiento y reparaciones</v>
          </cell>
          <cell r="C1199">
            <v>9350510.5800000019</v>
          </cell>
          <cell r="D1199">
            <v>3382729.9499999993</v>
          </cell>
          <cell r="E1199">
            <v>1702016.6700000002</v>
          </cell>
          <cell r="F1199">
            <v>887066.91999999958</v>
          </cell>
          <cell r="G1199">
            <v>214433.89000000007</v>
          </cell>
        </row>
        <row r="1200">
          <cell r="A1200">
            <v>450790</v>
          </cell>
          <cell r="B1200" t="str">
            <v>Otros</v>
          </cell>
          <cell r="C1200">
            <v>17934935.640000004</v>
          </cell>
          <cell r="D1200">
            <v>4515656.1099999994</v>
          </cell>
          <cell r="E1200">
            <v>4924421.8600000022</v>
          </cell>
          <cell r="F1200">
            <v>2476547.0200000009</v>
          </cell>
          <cell r="G1200">
            <v>587228.9600000002</v>
          </cell>
        </row>
        <row r="1201">
          <cell r="A1201">
            <v>479005</v>
          </cell>
          <cell r="B1201" t="str">
            <v>Pérdida garantías concedidas no recuperadas</v>
          </cell>
          <cell r="C1201">
            <v>285627.90999999997</v>
          </cell>
          <cell r="D1201">
            <v>79103.989999999991</v>
          </cell>
          <cell r="E1201">
            <v>133460.79999999999</v>
          </cell>
          <cell r="F1201">
            <v>14005.2</v>
          </cell>
          <cell r="G1201">
            <v>4205.46</v>
          </cell>
        </row>
        <row r="1202">
          <cell r="A1202">
            <v>479010</v>
          </cell>
          <cell r="B1202" t="str">
            <v>Otros</v>
          </cell>
          <cell r="C1202">
            <v>113521.81</v>
          </cell>
          <cell r="D1202">
            <v>451426.78</v>
          </cell>
          <cell r="E1202">
            <v>632236.88</v>
          </cell>
          <cell r="F1202">
            <v>192220.06</v>
          </cell>
          <cell r="G1202">
            <v>71500.01999999999</v>
          </cell>
        </row>
        <row r="1203">
          <cell r="A1203">
            <v>510110</v>
          </cell>
          <cell r="B1203" t="str">
            <v>Depósitos en instituciones financieras e instituciones del sector financiero popular y solidario</v>
          </cell>
          <cell r="C1203">
            <v>13865087.59</v>
          </cell>
          <cell r="D1203">
            <v>1694271.9400000004</v>
          </cell>
          <cell r="E1203">
            <v>1051440.4799999997</v>
          </cell>
          <cell r="F1203">
            <v>774968.33999999939</v>
          </cell>
          <cell r="G1203">
            <v>136602.22000000003</v>
          </cell>
        </row>
        <row r="1204">
          <cell r="A1204">
            <v>510115</v>
          </cell>
          <cell r="B1204" t="str">
            <v>Overnight</v>
          </cell>
          <cell r="C1204">
            <v>0</v>
          </cell>
          <cell r="D1204">
            <v>0</v>
          </cell>
          <cell r="E1204">
            <v>323.37</v>
          </cell>
          <cell r="F1204">
            <v>0</v>
          </cell>
          <cell r="G1204">
            <v>0</v>
          </cell>
        </row>
        <row r="1205">
          <cell r="A1205">
            <v>510205</v>
          </cell>
          <cell r="B1205" t="str">
            <v>Fondos interfinancieras vendidos</v>
          </cell>
          <cell r="C1205">
            <v>0</v>
          </cell>
          <cell r="D1205">
            <v>0</v>
          </cell>
          <cell r="E1205">
            <v>0</v>
          </cell>
          <cell r="F1205">
            <v>257.56</v>
          </cell>
          <cell r="G1205">
            <v>0</v>
          </cell>
        </row>
        <row r="1206">
          <cell r="A1206">
            <v>510210</v>
          </cell>
          <cell r="B1206" t="str">
            <v>Operaciones de reporto</v>
          </cell>
          <cell r="C1206">
            <v>0</v>
          </cell>
          <cell r="D1206">
            <v>6552.39</v>
          </cell>
          <cell r="E1206">
            <v>450</v>
          </cell>
          <cell r="F1206">
            <v>1830.09</v>
          </cell>
          <cell r="G1206">
            <v>200</v>
          </cell>
        </row>
        <row r="1207">
          <cell r="A1207">
            <v>510305</v>
          </cell>
          <cell r="B1207" t="str">
            <v>Inversiones a valor razonable con cambios en el estado de resultados</v>
          </cell>
          <cell r="C1207">
            <v>2123033.5099999998</v>
          </cell>
          <cell r="D1207">
            <v>1226747.0300000003</v>
          </cell>
          <cell r="E1207">
            <v>275587.28999999998</v>
          </cell>
          <cell r="F1207">
            <v>28291.120000000003</v>
          </cell>
          <cell r="G1207">
            <v>23586.629999999997</v>
          </cell>
        </row>
        <row r="1208">
          <cell r="A1208">
            <v>510310</v>
          </cell>
          <cell r="B1208" t="str">
            <v>Disponibles para la venta</v>
          </cell>
          <cell r="C1208">
            <v>59930715.869999997</v>
          </cell>
          <cell r="D1208">
            <v>2060694.7599999998</v>
          </cell>
          <cell r="E1208">
            <v>933370.76</v>
          </cell>
          <cell r="F1208">
            <v>4524.51</v>
          </cell>
          <cell r="G1208">
            <v>9303.27</v>
          </cell>
        </row>
        <row r="1209">
          <cell r="A1209">
            <v>510315</v>
          </cell>
          <cell r="B1209" t="str">
            <v>Mantenidas hasta el vencimiento</v>
          </cell>
          <cell r="C1209">
            <v>6836945.6500000004</v>
          </cell>
          <cell r="D1209">
            <v>5871409.8099999996</v>
          </cell>
          <cell r="E1209">
            <v>2702809.21</v>
          </cell>
          <cell r="F1209">
            <v>1017425.8299999998</v>
          </cell>
          <cell r="G1209">
            <v>124891.09999999999</v>
          </cell>
        </row>
        <row r="1210">
          <cell r="A1210">
            <v>510320</v>
          </cell>
          <cell r="B1210" t="str">
            <v>De disponibilidad restringida</v>
          </cell>
          <cell r="C1210">
            <v>34979.389999999992</v>
          </cell>
          <cell r="D1210">
            <v>16151.74</v>
          </cell>
          <cell r="E1210">
            <v>13621.460000000001</v>
          </cell>
          <cell r="F1210">
            <v>10420.189999999999</v>
          </cell>
          <cell r="G1210">
            <v>26.75</v>
          </cell>
        </row>
        <row r="1211">
          <cell r="A1211">
            <v>510405</v>
          </cell>
          <cell r="B1211" t="str">
            <v>Cartera de créditos comercial prioritario</v>
          </cell>
          <cell r="C1211">
            <v>18180602.410000004</v>
          </cell>
          <cell r="D1211">
            <v>1530330.82</v>
          </cell>
          <cell r="E1211">
            <v>464277.28</v>
          </cell>
          <cell r="F1211">
            <v>238575.34</v>
          </cell>
          <cell r="G1211">
            <v>316756.30999999988</v>
          </cell>
        </row>
        <row r="1212">
          <cell r="A1212">
            <v>510410</v>
          </cell>
          <cell r="B1212" t="str">
            <v>Cartera de créditos de consumo prioritario</v>
          </cell>
          <cell r="C1212">
            <v>353179138.81</v>
          </cell>
          <cell r="D1212">
            <v>76377014.719999999</v>
          </cell>
          <cell r="E1212">
            <v>40329927.280000009</v>
          </cell>
          <cell r="F1212">
            <v>13823299.840000004</v>
          </cell>
          <cell r="G1212">
            <v>3306702.0399999991</v>
          </cell>
        </row>
        <row r="1213">
          <cell r="A1213">
            <v>510415</v>
          </cell>
          <cell r="B1213" t="str">
            <v>Cartera de crédito inmobiliario</v>
          </cell>
          <cell r="C1213">
            <v>32036694.860000003</v>
          </cell>
          <cell r="D1213">
            <v>5542587.8699999992</v>
          </cell>
          <cell r="E1213">
            <v>2113715.63</v>
          </cell>
          <cell r="F1213">
            <v>1126535.2999999998</v>
          </cell>
          <cell r="G1213">
            <v>155232.81</v>
          </cell>
        </row>
        <row r="1214">
          <cell r="A1214">
            <v>510420</v>
          </cell>
          <cell r="B1214" t="str">
            <v>Cartera de microcrédito</v>
          </cell>
          <cell r="C1214">
            <v>291462699.63</v>
          </cell>
          <cell r="D1214">
            <v>112873473.08</v>
          </cell>
          <cell r="E1214">
            <v>65888556.800000004</v>
          </cell>
          <cell r="F1214">
            <v>38112574.910000004</v>
          </cell>
          <cell r="G1214">
            <v>8738688.9099999946</v>
          </cell>
        </row>
        <row r="1215">
          <cell r="A1215">
            <v>510421</v>
          </cell>
          <cell r="B1215" t="str">
            <v>Cartera de crédito productivo</v>
          </cell>
          <cell r="C1215">
            <v>351817.22</v>
          </cell>
          <cell r="D1215">
            <v>30520.46</v>
          </cell>
          <cell r="E1215">
            <v>7455.28</v>
          </cell>
          <cell r="F1215">
            <v>62517.009999999995</v>
          </cell>
          <cell r="G1215">
            <v>35726.129999999997</v>
          </cell>
        </row>
        <row r="1216">
          <cell r="A1216">
            <v>510425</v>
          </cell>
          <cell r="B1216" t="str">
            <v>Cartera de crédito comercial ordinario</v>
          </cell>
          <cell r="C1216">
            <v>95979.5</v>
          </cell>
          <cell r="D1216">
            <v>1640.16</v>
          </cell>
          <cell r="E1216">
            <v>0.01</v>
          </cell>
          <cell r="F1216">
            <v>0</v>
          </cell>
          <cell r="G1216">
            <v>184176.47999999998</v>
          </cell>
        </row>
        <row r="1217">
          <cell r="A1217">
            <v>510426</v>
          </cell>
          <cell r="B1217" t="str">
            <v>Cartera de crédito de consumo ordinario</v>
          </cell>
          <cell r="C1217">
            <v>31442214.340000004</v>
          </cell>
          <cell r="D1217">
            <v>4518507.6999999993</v>
          </cell>
          <cell r="E1217">
            <v>3276348.52</v>
          </cell>
          <cell r="F1217">
            <v>434480.87000000005</v>
          </cell>
          <cell r="G1217">
            <v>571942.76</v>
          </cell>
        </row>
        <row r="1218">
          <cell r="A1218">
            <v>510427</v>
          </cell>
          <cell r="B1218" t="str">
            <v>Cartera de crédito de vivienda de interés público</v>
          </cell>
          <cell r="C1218">
            <v>0</v>
          </cell>
          <cell r="D1218">
            <v>0</v>
          </cell>
          <cell r="E1218">
            <v>7124.45</v>
          </cell>
          <cell r="F1218">
            <v>5292.45</v>
          </cell>
          <cell r="G1218">
            <v>1593.65</v>
          </cell>
        </row>
        <row r="1219">
          <cell r="A1219">
            <v>510428</v>
          </cell>
          <cell r="B1219" t="str">
            <v>Cartera de crédito educativo</v>
          </cell>
          <cell r="C1219">
            <v>0</v>
          </cell>
          <cell r="D1219">
            <v>3495.63</v>
          </cell>
          <cell r="E1219">
            <v>5582.92</v>
          </cell>
          <cell r="F1219">
            <v>2235.35</v>
          </cell>
          <cell r="G1219">
            <v>321.63</v>
          </cell>
        </row>
        <row r="1220">
          <cell r="A1220">
            <v>510430</v>
          </cell>
          <cell r="B1220" t="str">
            <v>Cartera de Créditos refinanciada</v>
          </cell>
          <cell r="C1220">
            <v>3992681.3200000003</v>
          </cell>
          <cell r="D1220">
            <v>238168.64999999997</v>
          </cell>
          <cell r="E1220">
            <v>318054.98</v>
          </cell>
          <cell r="F1220">
            <v>142993.43</v>
          </cell>
          <cell r="G1220">
            <v>132225.34</v>
          </cell>
        </row>
        <row r="1221">
          <cell r="A1221">
            <v>510435</v>
          </cell>
          <cell r="B1221" t="str">
            <v>Cartera de créditos reestructurada</v>
          </cell>
          <cell r="C1221">
            <v>1776823.12</v>
          </cell>
          <cell r="D1221">
            <v>668304.96999999974</v>
          </cell>
          <cell r="E1221">
            <v>364803.12</v>
          </cell>
          <cell r="F1221">
            <v>134622.07999999999</v>
          </cell>
          <cell r="G1221">
            <v>27670.449999999997</v>
          </cell>
        </row>
        <row r="1222">
          <cell r="A1222">
            <v>510450</v>
          </cell>
          <cell r="B1222" t="str">
            <v>De mora</v>
          </cell>
          <cell r="C1222">
            <v>11948034.250000002</v>
          </cell>
          <cell r="D1222">
            <v>5800933.0900000017</v>
          </cell>
          <cell r="E1222">
            <v>4686419.0299999993</v>
          </cell>
          <cell r="F1222">
            <v>2684847.7299999991</v>
          </cell>
          <cell r="G1222">
            <v>1022880.3600000001</v>
          </cell>
        </row>
        <row r="1223">
          <cell r="A1223">
            <v>510455</v>
          </cell>
          <cell r="B1223" t="str">
            <v>Descuentos en cartera comprada</v>
          </cell>
          <cell r="C1223">
            <v>823.82</v>
          </cell>
          <cell r="D1223">
            <v>12.69</v>
          </cell>
          <cell r="E1223">
            <v>128392.86</v>
          </cell>
          <cell r="F1223">
            <v>94723.59</v>
          </cell>
          <cell r="G1223">
            <v>0</v>
          </cell>
        </row>
        <row r="1224">
          <cell r="A1224">
            <v>519005</v>
          </cell>
          <cell r="B1224" t="str">
            <v>Por pagos por cuenta de socios</v>
          </cell>
          <cell r="C1224">
            <v>1236.3499999999999</v>
          </cell>
          <cell r="D1224">
            <v>205.3</v>
          </cell>
          <cell r="E1224">
            <v>33765.230000000003</v>
          </cell>
          <cell r="F1224">
            <v>88502.13</v>
          </cell>
          <cell r="G1224">
            <v>64939.850000000006</v>
          </cell>
        </row>
        <row r="1225">
          <cell r="A1225">
            <v>519090</v>
          </cell>
          <cell r="B1225" t="str">
            <v>Otros</v>
          </cell>
          <cell r="C1225">
            <v>4274028.6500000004</v>
          </cell>
          <cell r="D1225">
            <v>349661.47</v>
          </cell>
          <cell r="E1225">
            <v>55316.24</v>
          </cell>
          <cell r="F1225">
            <v>205493.72999999995</v>
          </cell>
          <cell r="G1225">
            <v>120474.78000000003</v>
          </cell>
        </row>
        <row r="1226">
          <cell r="A1226">
            <v>530305</v>
          </cell>
          <cell r="B1226" t="str">
            <v>En venta de inversiones</v>
          </cell>
          <cell r="C1226">
            <v>873588.41999999993</v>
          </cell>
          <cell r="D1226">
            <v>0</v>
          </cell>
          <cell r="E1226">
            <v>62.61</v>
          </cell>
          <cell r="F1226">
            <v>7025.08</v>
          </cell>
          <cell r="G1226">
            <v>0</v>
          </cell>
        </row>
        <row r="1227">
          <cell r="A1227">
            <v>530310</v>
          </cell>
          <cell r="B1227" t="str">
            <v>En venta de cartera de créditos</v>
          </cell>
          <cell r="C1227">
            <v>293988.99000000005</v>
          </cell>
          <cell r="D1227">
            <v>0</v>
          </cell>
          <cell r="E1227">
            <v>0</v>
          </cell>
          <cell r="F1227">
            <v>0</v>
          </cell>
          <cell r="G1227">
            <v>0</v>
          </cell>
        </row>
        <row r="1228">
          <cell r="A1228">
            <v>530390</v>
          </cell>
          <cell r="B1228" t="str">
            <v>Otras</v>
          </cell>
          <cell r="C1228">
            <v>36592.660000000003</v>
          </cell>
          <cell r="D1228">
            <v>8.2799999999999994</v>
          </cell>
          <cell r="E1228">
            <v>0</v>
          </cell>
          <cell r="F1228">
            <v>120.30000000000001</v>
          </cell>
          <cell r="G1228">
            <v>17634.16</v>
          </cell>
        </row>
        <row r="1229">
          <cell r="A1229">
            <v>549005</v>
          </cell>
          <cell r="B1229" t="str">
            <v>Tarifados con costo máximo</v>
          </cell>
          <cell r="C1229">
            <v>14087836.189999999</v>
          </cell>
          <cell r="D1229">
            <v>2677385.29</v>
          </cell>
          <cell r="E1229">
            <v>1982795.1400000004</v>
          </cell>
          <cell r="F1229">
            <v>742105.90999999992</v>
          </cell>
          <cell r="G1229">
            <v>229860.58999999997</v>
          </cell>
        </row>
        <row r="1230">
          <cell r="A1230">
            <v>549010</v>
          </cell>
          <cell r="B1230" t="str">
            <v>Tarifados diferenciados</v>
          </cell>
          <cell r="C1230">
            <v>2317535.5000000005</v>
          </cell>
          <cell r="D1230">
            <v>1093086.3700000001</v>
          </cell>
          <cell r="E1230">
            <v>306691.45999999996</v>
          </cell>
          <cell r="F1230">
            <v>592873.81000000006</v>
          </cell>
          <cell r="G1230">
            <v>208210.12</v>
          </cell>
        </row>
        <row r="1231">
          <cell r="A1231">
            <v>560405</v>
          </cell>
          <cell r="B1231" t="str">
            <v>De activos castigados</v>
          </cell>
          <cell r="C1231">
            <v>8628643.2500000019</v>
          </cell>
          <cell r="D1231">
            <v>3810362.3900000011</v>
          </cell>
          <cell r="E1231">
            <v>1377993.0800000005</v>
          </cell>
          <cell r="F1231">
            <v>383745.49000000005</v>
          </cell>
          <cell r="G1231">
            <v>43726.899999999987</v>
          </cell>
        </row>
        <row r="1232">
          <cell r="A1232">
            <v>560410</v>
          </cell>
          <cell r="B1232" t="str">
            <v>Reversión de provisiones</v>
          </cell>
          <cell r="C1232">
            <v>16186616.139999997</v>
          </cell>
          <cell r="D1232">
            <v>3654170.7899999996</v>
          </cell>
          <cell r="E1232">
            <v>975086.56000000017</v>
          </cell>
          <cell r="F1232">
            <v>346459.84000000008</v>
          </cell>
          <cell r="G1232">
            <v>69164.37999999999</v>
          </cell>
        </row>
        <row r="1233">
          <cell r="A1233">
            <v>560415</v>
          </cell>
          <cell r="B1233" t="str">
            <v>Devolución de impuestos y multas</v>
          </cell>
          <cell r="C1233">
            <v>3.7</v>
          </cell>
          <cell r="D1233">
            <v>177685.58000000002</v>
          </cell>
          <cell r="E1233">
            <v>2533.69</v>
          </cell>
          <cell r="F1233">
            <v>737.37000000000012</v>
          </cell>
          <cell r="G1233">
            <v>1759.04</v>
          </cell>
        </row>
        <row r="1234">
          <cell r="A1234">
            <v>560420</v>
          </cell>
          <cell r="B1234" t="str">
            <v>Intereses y comisiones de ejercicios anteriores</v>
          </cell>
          <cell r="C1234">
            <v>10555939.48</v>
          </cell>
          <cell r="D1234">
            <v>3841915.71</v>
          </cell>
          <cell r="E1234">
            <v>1912244.5600000003</v>
          </cell>
          <cell r="F1234">
            <v>769650.32000000018</v>
          </cell>
          <cell r="G1234">
            <v>163187.62999999998</v>
          </cell>
        </row>
        <row r="1235">
          <cell r="A1235">
            <v>640105</v>
          </cell>
          <cell r="B1235" t="str">
            <v>Avales comunes</v>
          </cell>
          <cell r="C1235">
            <v>373346.22</v>
          </cell>
          <cell r="D1235">
            <v>0</v>
          </cell>
          <cell r="E1235">
            <v>80847.399999999994</v>
          </cell>
          <cell r="F1235">
            <v>582937.46</v>
          </cell>
          <cell r="G1235">
            <v>0</v>
          </cell>
        </row>
        <row r="1236">
          <cell r="A1236">
            <v>640110</v>
          </cell>
          <cell r="B1236" t="str">
            <v>Avales con garantía de instituciones financieras del exterior</v>
          </cell>
          <cell r="C1236">
            <v>0</v>
          </cell>
          <cell r="D1236">
            <v>0</v>
          </cell>
          <cell r="E1236">
            <v>0</v>
          </cell>
          <cell r="F1236">
            <v>0</v>
          </cell>
          <cell r="G1236">
            <v>0</v>
          </cell>
        </row>
        <row r="1237">
          <cell r="A1237">
            <v>640205</v>
          </cell>
          <cell r="B1237" t="str">
            <v>Garantías aduaneras</v>
          </cell>
          <cell r="C1237">
            <v>0</v>
          </cell>
          <cell r="D1237">
            <v>0</v>
          </cell>
          <cell r="E1237">
            <v>0</v>
          </cell>
          <cell r="F1237">
            <v>0</v>
          </cell>
          <cell r="G1237">
            <v>0</v>
          </cell>
        </row>
        <row r="1238">
          <cell r="A1238">
            <v>640210</v>
          </cell>
          <cell r="B1238" t="str">
            <v>Garantías Corporación Financiera Nacional</v>
          </cell>
          <cell r="C1238">
            <v>0</v>
          </cell>
          <cell r="D1238">
            <v>0</v>
          </cell>
          <cell r="E1238">
            <v>0</v>
          </cell>
          <cell r="F1238">
            <v>0</v>
          </cell>
          <cell r="G1238">
            <v>0</v>
          </cell>
        </row>
        <row r="1239">
          <cell r="A1239">
            <v>640211</v>
          </cell>
          <cell r="B1239" t="str">
            <v>Garantías Corporación Nacional de Finanzas Populares y Solidarias</v>
          </cell>
          <cell r="C1239">
            <v>16630043.130000001</v>
          </cell>
          <cell r="D1239">
            <v>0</v>
          </cell>
          <cell r="E1239">
            <v>170000</v>
          </cell>
          <cell r="F1239">
            <v>3840643</v>
          </cell>
          <cell r="G1239">
            <v>0</v>
          </cell>
        </row>
        <row r="1240">
          <cell r="A1240">
            <v>640215</v>
          </cell>
          <cell r="B1240" t="str">
            <v>Fianzas con garantía de instituciones financieras del exterior</v>
          </cell>
          <cell r="C1240">
            <v>0</v>
          </cell>
          <cell r="D1240">
            <v>0</v>
          </cell>
          <cell r="E1240">
            <v>0</v>
          </cell>
          <cell r="F1240">
            <v>0</v>
          </cell>
          <cell r="G1240">
            <v>0</v>
          </cell>
        </row>
        <row r="1241">
          <cell r="A1241">
            <v>640290</v>
          </cell>
          <cell r="B1241" t="str">
            <v>Otras</v>
          </cell>
          <cell r="C1241">
            <v>2365.35</v>
          </cell>
          <cell r="D1241">
            <v>0</v>
          </cell>
          <cell r="E1241">
            <v>1300</v>
          </cell>
          <cell r="F1241">
            <v>8000</v>
          </cell>
          <cell r="G1241">
            <v>12000</v>
          </cell>
        </row>
        <row r="1242">
          <cell r="A1242">
            <v>640305</v>
          </cell>
          <cell r="B1242" t="str">
            <v>Emitidas por la institución</v>
          </cell>
          <cell r="C1242">
            <v>0</v>
          </cell>
          <cell r="D1242">
            <v>0</v>
          </cell>
          <cell r="E1242">
            <v>0</v>
          </cell>
          <cell r="F1242">
            <v>0</v>
          </cell>
          <cell r="G1242">
            <v>148625</v>
          </cell>
        </row>
        <row r="1243">
          <cell r="A1243">
            <v>640310</v>
          </cell>
          <cell r="B1243" t="str">
            <v>Emitidas por cuenta de la institución</v>
          </cell>
          <cell r="C1243">
            <v>0</v>
          </cell>
          <cell r="D1243">
            <v>0</v>
          </cell>
          <cell r="E1243">
            <v>0</v>
          </cell>
          <cell r="F1243">
            <v>0</v>
          </cell>
          <cell r="G1243">
            <v>0</v>
          </cell>
        </row>
        <row r="1244">
          <cell r="A1244">
            <v>640315</v>
          </cell>
          <cell r="B1244" t="str">
            <v>Confirmadas</v>
          </cell>
          <cell r="C1244">
            <v>0</v>
          </cell>
          <cell r="D1244">
            <v>0</v>
          </cell>
          <cell r="E1244">
            <v>0</v>
          </cell>
          <cell r="F1244">
            <v>0</v>
          </cell>
          <cell r="G1244">
            <v>0</v>
          </cell>
        </row>
        <row r="1245">
          <cell r="A1245">
            <v>640405</v>
          </cell>
          <cell r="B1245" t="str">
            <v>Cartera de créditos comercial prioritario</v>
          </cell>
          <cell r="C1245">
            <v>30000</v>
          </cell>
          <cell r="D1245">
            <v>0</v>
          </cell>
          <cell r="E1245">
            <v>159252.35</v>
          </cell>
          <cell r="F1245">
            <v>0</v>
          </cell>
          <cell r="G1245">
            <v>0</v>
          </cell>
        </row>
        <row r="1246">
          <cell r="A1246">
            <v>640410</v>
          </cell>
          <cell r="B1246" t="str">
            <v>Cartera de créditos de consumo prioritario</v>
          </cell>
          <cell r="C1246">
            <v>88151897.510000005</v>
          </cell>
          <cell r="D1246">
            <v>0</v>
          </cell>
          <cell r="E1246">
            <v>64428.84</v>
          </cell>
          <cell r="F1246">
            <v>0</v>
          </cell>
          <cell r="G1246">
            <v>0</v>
          </cell>
        </row>
        <row r="1247">
          <cell r="A1247">
            <v>640415</v>
          </cell>
          <cell r="B1247" t="str">
            <v>Cartera de crédito inmobiliario</v>
          </cell>
          <cell r="C1247">
            <v>700329.35</v>
          </cell>
          <cell r="D1247">
            <v>0</v>
          </cell>
          <cell r="E1247">
            <v>0</v>
          </cell>
          <cell r="F1247">
            <v>0</v>
          </cell>
          <cell r="G1247">
            <v>0</v>
          </cell>
        </row>
        <row r="1248">
          <cell r="A1248">
            <v>640420</v>
          </cell>
          <cell r="B1248" t="str">
            <v>Cartera de microcrédito</v>
          </cell>
          <cell r="C1248">
            <v>3506252.91</v>
          </cell>
          <cell r="D1248">
            <v>0</v>
          </cell>
          <cell r="E1248">
            <v>7626.9</v>
          </cell>
          <cell r="F1248">
            <v>0</v>
          </cell>
          <cell r="G1248">
            <v>835745</v>
          </cell>
        </row>
        <row r="1249">
          <cell r="A1249">
            <v>640425</v>
          </cell>
          <cell r="B1249" t="str">
            <v>Cartera de crédito productivo</v>
          </cell>
          <cell r="C1249">
            <v>0</v>
          </cell>
          <cell r="D1249">
            <v>0</v>
          </cell>
          <cell r="E1249">
            <v>0</v>
          </cell>
          <cell r="F1249">
            <v>0</v>
          </cell>
          <cell r="G1249">
            <v>0</v>
          </cell>
        </row>
        <row r="1250">
          <cell r="A1250">
            <v>640430</v>
          </cell>
          <cell r="B1250" t="str">
            <v>Cartera de crédito comercial ordinario</v>
          </cell>
          <cell r="C1250">
            <v>0</v>
          </cell>
          <cell r="D1250">
            <v>0</v>
          </cell>
          <cell r="E1250">
            <v>0</v>
          </cell>
          <cell r="F1250">
            <v>0</v>
          </cell>
          <cell r="G1250">
            <v>0</v>
          </cell>
        </row>
        <row r="1251">
          <cell r="A1251">
            <v>640435</v>
          </cell>
          <cell r="B1251" t="str">
            <v>Cartera de crédito de consumo ordinario</v>
          </cell>
          <cell r="C1251">
            <v>43311.44</v>
          </cell>
          <cell r="D1251">
            <v>0</v>
          </cell>
          <cell r="E1251">
            <v>0</v>
          </cell>
          <cell r="F1251">
            <v>0</v>
          </cell>
          <cell r="G1251">
            <v>0</v>
          </cell>
        </row>
        <row r="1252">
          <cell r="A1252">
            <v>640440</v>
          </cell>
          <cell r="B1252" t="str">
            <v>Cartera de crédito de vivienda de interés público</v>
          </cell>
          <cell r="C1252">
            <v>0</v>
          </cell>
          <cell r="D1252">
            <v>0</v>
          </cell>
          <cell r="E1252">
            <v>0</v>
          </cell>
          <cell r="F1252">
            <v>0</v>
          </cell>
          <cell r="G1252">
            <v>0</v>
          </cell>
        </row>
        <row r="1253">
          <cell r="A1253">
            <v>640445</v>
          </cell>
          <cell r="B1253" t="str">
            <v>Cartera de crédito educativo</v>
          </cell>
          <cell r="C1253">
            <v>0</v>
          </cell>
          <cell r="D1253">
            <v>0</v>
          </cell>
          <cell r="E1253">
            <v>0</v>
          </cell>
          <cell r="F1253">
            <v>0</v>
          </cell>
          <cell r="G1253">
            <v>0</v>
          </cell>
        </row>
        <row r="1254">
          <cell r="A1254">
            <v>640505</v>
          </cell>
          <cell r="B1254" t="str">
            <v>Riesgo asumido por cartera vendida</v>
          </cell>
          <cell r="C1254">
            <v>0</v>
          </cell>
          <cell r="D1254">
            <v>0</v>
          </cell>
          <cell r="E1254">
            <v>0</v>
          </cell>
          <cell r="F1254">
            <v>0</v>
          </cell>
          <cell r="G1254">
            <v>0</v>
          </cell>
        </row>
        <row r="1255">
          <cell r="A1255">
            <v>640510</v>
          </cell>
          <cell r="B1255" t="str">
            <v>Riesgo asumido en cartera permutada</v>
          </cell>
          <cell r="C1255">
            <v>0</v>
          </cell>
          <cell r="D1255">
            <v>0</v>
          </cell>
          <cell r="E1255">
            <v>0</v>
          </cell>
          <cell r="F1255">
            <v>0</v>
          </cell>
          <cell r="G1255">
            <v>0</v>
          </cell>
        </row>
        <row r="1256">
          <cell r="A1256">
            <v>640590</v>
          </cell>
          <cell r="B1256" t="str">
            <v>Otros compromisos</v>
          </cell>
          <cell r="C1256">
            <v>0</v>
          </cell>
          <cell r="D1256">
            <v>0</v>
          </cell>
          <cell r="E1256">
            <v>0</v>
          </cell>
          <cell r="F1256">
            <v>0</v>
          </cell>
          <cell r="G1256">
            <v>0</v>
          </cell>
        </row>
        <row r="1257">
          <cell r="A1257">
            <v>641205</v>
          </cell>
          <cell r="B1257" t="str">
            <v>Por operaciones vigentes</v>
          </cell>
          <cell r="C1257">
            <v>0</v>
          </cell>
          <cell r="D1257">
            <v>0</v>
          </cell>
          <cell r="E1257">
            <v>0</v>
          </cell>
          <cell r="F1257">
            <v>0</v>
          </cell>
          <cell r="G1257">
            <v>0</v>
          </cell>
        </row>
        <row r="1258">
          <cell r="A1258">
            <v>641210</v>
          </cell>
          <cell r="B1258" t="str">
            <v>Por operaciones pendientes de reclamo</v>
          </cell>
          <cell r="C1258">
            <v>0</v>
          </cell>
          <cell r="D1258">
            <v>0</v>
          </cell>
          <cell r="E1258">
            <v>0</v>
          </cell>
          <cell r="F1258">
            <v>0</v>
          </cell>
          <cell r="G1258">
            <v>0</v>
          </cell>
        </row>
        <row r="1259">
          <cell r="A1259">
            <v>710105</v>
          </cell>
          <cell r="B1259" t="str">
            <v>En cobranza</v>
          </cell>
          <cell r="C1259">
            <v>7566333.7999999998</v>
          </cell>
          <cell r="D1259">
            <v>4640218.67</v>
          </cell>
          <cell r="E1259">
            <v>7581550.9400000004</v>
          </cell>
          <cell r="F1259">
            <v>9190849.2599999998</v>
          </cell>
          <cell r="G1259">
            <v>2170740.7999999998</v>
          </cell>
        </row>
        <row r="1260">
          <cell r="A1260">
            <v>710110</v>
          </cell>
          <cell r="B1260" t="str">
            <v>En custodia</v>
          </cell>
          <cell r="C1260">
            <v>1231296</v>
          </cell>
          <cell r="D1260">
            <v>8976665.1799999997</v>
          </cell>
          <cell r="E1260">
            <v>22610146.640000001</v>
          </cell>
          <cell r="F1260">
            <v>17534735.310000002</v>
          </cell>
          <cell r="G1260">
            <v>498179.67</v>
          </cell>
        </row>
        <row r="1261">
          <cell r="A1261">
            <v>710190</v>
          </cell>
          <cell r="B1261" t="str">
            <v>Otros</v>
          </cell>
          <cell r="C1261">
            <v>2169</v>
          </cell>
          <cell r="D1261">
            <v>16985452.02</v>
          </cell>
          <cell r="E1261">
            <v>21195158.5</v>
          </cell>
          <cell r="F1261">
            <v>4345297.9399999995</v>
          </cell>
          <cell r="G1261">
            <v>46169.57</v>
          </cell>
        </row>
        <row r="1262">
          <cell r="A1262">
            <v>710205</v>
          </cell>
          <cell r="B1262" t="str">
            <v>Inversiones a valor razonable  con cambios en el estado de resultados</v>
          </cell>
          <cell r="C1262">
            <v>905737.04</v>
          </cell>
          <cell r="D1262">
            <v>0</v>
          </cell>
          <cell r="E1262">
            <v>0</v>
          </cell>
          <cell r="F1262">
            <v>0</v>
          </cell>
          <cell r="G1262">
            <v>1157.5</v>
          </cell>
        </row>
        <row r="1263">
          <cell r="A1263">
            <v>710210</v>
          </cell>
          <cell r="B1263" t="str">
            <v>Inversiones disponibles para la venta</v>
          </cell>
          <cell r="C1263">
            <v>84523327.670000002</v>
          </cell>
          <cell r="D1263">
            <v>0</v>
          </cell>
          <cell r="E1263">
            <v>5904477.7699999996</v>
          </cell>
          <cell r="F1263">
            <v>0</v>
          </cell>
          <cell r="G1263">
            <v>0</v>
          </cell>
        </row>
        <row r="1264">
          <cell r="A1264">
            <v>710215</v>
          </cell>
          <cell r="B1264" t="str">
            <v>Inversiones mantenidas hasta el vencimiento</v>
          </cell>
          <cell r="C1264">
            <v>0</v>
          </cell>
          <cell r="D1264">
            <v>1402597.32</v>
          </cell>
          <cell r="E1264">
            <v>243843.77</v>
          </cell>
          <cell r="F1264">
            <v>0</v>
          </cell>
          <cell r="G1264">
            <v>0</v>
          </cell>
        </row>
        <row r="1265">
          <cell r="A1265">
            <v>710220</v>
          </cell>
          <cell r="B1265" t="str">
            <v>Inversiones de disponibilidad restringida</v>
          </cell>
          <cell r="C1265">
            <v>651811.89999999991</v>
          </cell>
          <cell r="D1265">
            <v>224672.77</v>
          </cell>
          <cell r="E1265">
            <v>100000</v>
          </cell>
          <cell r="F1265">
            <v>0</v>
          </cell>
          <cell r="G1265">
            <v>0</v>
          </cell>
        </row>
        <row r="1266">
          <cell r="A1266">
            <v>710225</v>
          </cell>
          <cell r="B1266" t="str">
            <v>Cartera de créditos comercial prioritario</v>
          </cell>
          <cell r="C1266">
            <v>4770100</v>
          </cell>
          <cell r="D1266">
            <v>2216760.1800000002</v>
          </cell>
          <cell r="E1266">
            <v>217740.99</v>
          </cell>
          <cell r="F1266">
            <v>0</v>
          </cell>
          <cell r="G1266">
            <v>81.58</v>
          </cell>
        </row>
        <row r="1267">
          <cell r="A1267">
            <v>710230</v>
          </cell>
          <cell r="B1267" t="str">
            <v>Cartera de créditos de consumo prioritario</v>
          </cell>
          <cell r="C1267">
            <v>28630729.949999999</v>
          </cell>
          <cell r="D1267">
            <v>24758474.73</v>
          </cell>
          <cell r="E1267">
            <v>38550762.759999998</v>
          </cell>
          <cell r="F1267">
            <v>9713131.9100000001</v>
          </cell>
          <cell r="G1267">
            <v>48502.65</v>
          </cell>
        </row>
        <row r="1268">
          <cell r="A1268">
            <v>710235</v>
          </cell>
          <cell r="B1268" t="str">
            <v>Cartera de crédito inmobiliario</v>
          </cell>
          <cell r="C1268">
            <v>42730605.350000001</v>
          </cell>
          <cell r="D1268">
            <v>13209140.33</v>
          </cell>
          <cell r="E1268">
            <v>9118780.9499999993</v>
          </cell>
          <cell r="F1268">
            <v>411887.5</v>
          </cell>
          <cell r="G1268">
            <v>85111.1</v>
          </cell>
        </row>
        <row r="1269">
          <cell r="A1269">
            <v>710240</v>
          </cell>
          <cell r="B1269" t="str">
            <v>Cartera de microcrédito</v>
          </cell>
          <cell r="C1269">
            <v>51716431.959999993</v>
          </cell>
          <cell r="D1269">
            <v>41149991.599999994</v>
          </cell>
          <cell r="E1269">
            <v>73158367.580000013</v>
          </cell>
          <cell r="F1269">
            <v>8602656.1600000001</v>
          </cell>
          <cell r="G1269">
            <v>1276559.76</v>
          </cell>
        </row>
        <row r="1270">
          <cell r="A1270">
            <v>710245</v>
          </cell>
          <cell r="B1270" t="str">
            <v>Cartera de crédito productivo</v>
          </cell>
          <cell r="C1270">
            <v>0</v>
          </cell>
          <cell r="D1270">
            <v>0</v>
          </cell>
          <cell r="E1270">
            <v>0</v>
          </cell>
          <cell r="F1270">
            <v>0</v>
          </cell>
          <cell r="G1270">
            <v>0</v>
          </cell>
        </row>
        <row r="1271">
          <cell r="A1271">
            <v>710250</v>
          </cell>
          <cell r="B1271" t="str">
            <v>Cartera de crédito comercial ordinario</v>
          </cell>
          <cell r="C1271">
            <v>0</v>
          </cell>
          <cell r="D1271">
            <v>0</v>
          </cell>
          <cell r="E1271">
            <v>0</v>
          </cell>
          <cell r="F1271">
            <v>0</v>
          </cell>
          <cell r="G1271">
            <v>0</v>
          </cell>
        </row>
        <row r="1272">
          <cell r="A1272">
            <v>710255</v>
          </cell>
          <cell r="B1272" t="str">
            <v>Cartera de crédito de consumo ordinario</v>
          </cell>
          <cell r="C1272">
            <v>296800</v>
          </cell>
          <cell r="D1272">
            <v>42000</v>
          </cell>
          <cell r="E1272">
            <v>934600</v>
          </cell>
          <cell r="F1272">
            <v>0</v>
          </cell>
          <cell r="G1272">
            <v>1389689.53</v>
          </cell>
        </row>
        <row r="1273">
          <cell r="A1273">
            <v>710260</v>
          </cell>
          <cell r="B1273" t="str">
            <v>Cartera de crédito de vivienda de interés público</v>
          </cell>
          <cell r="C1273">
            <v>0</v>
          </cell>
          <cell r="D1273">
            <v>4230805.3099999996</v>
          </cell>
          <cell r="E1273">
            <v>0</v>
          </cell>
          <cell r="F1273">
            <v>0</v>
          </cell>
          <cell r="G1273">
            <v>0</v>
          </cell>
        </row>
        <row r="1274">
          <cell r="A1274">
            <v>710261</v>
          </cell>
          <cell r="B1274" t="str">
            <v>Cartera de crédito educativo</v>
          </cell>
          <cell r="C1274">
            <v>0</v>
          </cell>
          <cell r="D1274">
            <v>0</v>
          </cell>
          <cell r="E1274">
            <v>0</v>
          </cell>
          <cell r="F1274">
            <v>0</v>
          </cell>
          <cell r="G1274">
            <v>0</v>
          </cell>
        </row>
        <row r="1275">
          <cell r="A1275">
            <v>710265</v>
          </cell>
          <cell r="B1275" t="str">
            <v>Cartera de Créditos refinanciada</v>
          </cell>
          <cell r="C1275">
            <v>0</v>
          </cell>
          <cell r="D1275">
            <v>0</v>
          </cell>
          <cell r="E1275">
            <v>10000</v>
          </cell>
          <cell r="F1275">
            <v>31357.59</v>
          </cell>
          <cell r="G1275">
            <v>191.56</v>
          </cell>
        </row>
        <row r="1276">
          <cell r="A1276">
            <v>710270</v>
          </cell>
          <cell r="B1276" t="str">
            <v>Cartera de créditos reestructurada</v>
          </cell>
          <cell r="C1276">
            <v>0</v>
          </cell>
          <cell r="D1276">
            <v>0</v>
          </cell>
          <cell r="E1276">
            <v>0</v>
          </cell>
          <cell r="F1276">
            <v>2732.63</v>
          </cell>
          <cell r="G1276">
            <v>2494.89</v>
          </cell>
        </row>
        <row r="1277">
          <cell r="A1277">
            <v>710275</v>
          </cell>
          <cell r="B1277" t="str">
            <v>Bienes muebles</v>
          </cell>
          <cell r="C1277">
            <v>119689.5</v>
          </cell>
          <cell r="D1277">
            <v>0</v>
          </cell>
          <cell r="E1277">
            <v>0</v>
          </cell>
          <cell r="F1277">
            <v>0</v>
          </cell>
          <cell r="G1277">
            <v>0</v>
          </cell>
        </row>
        <row r="1278">
          <cell r="A1278">
            <v>710280</v>
          </cell>
          <cell r="B1278" t="str">
            <v>Bienes inmuebles</v>
          </cell>
          <cell r="C1278">
            <v>52807.5</v>
          </cell>
          <cell r="D1278">
            <v>1796070</v>
          </cell>
          <cell r="E1278">
            <v>603564</v>
          </cell>
          <cell r="F1278">
            <v>0</v>
          </cell>
          <cell r="G1278">
            <v>0</v>
          </cell>
        </row>
        <row r="1279">
          <cell r="A1279">
            <v>710290</v>
          </cell>
          <cell r="B1279" t="str">
            <v>Otros Activos</v>
          </cell>
          <cell r="C1279">
            <v>18833.370000000003</v>
          </cell>
          <cell r="D1279">
            <v>2005901.79</v>
          </cell>
          <cell r="E1279">
            <v>129966.94</v>
          </cell>
          <cell r="F1279">
            <v>0</v>
          </cell>
          <cell r="G1279">
            <v>0</v>
          </cell>
        </row>
        <row r="1280">
          <cell r="A1280">
            <v>710305</v>
          </cell>
          <cell r="B1280" t="str">
            <v>Inversiones</v>
          </cell>
          <cell r="C1280">
            <v>73800.709999999992</v>
          </cell>
          <cell r="D1280">
            <v>43396.38</v>
          </cell>
          <cell r="E1280">
            <v>0</v>
          </cell>
          <cell r="F1280">
            <v>5900.04</v>
          </cell>
          <cell r="G1280">
            <v>0</v>
          </cell>
        </row>
        <row r="1281">
          <cell r="A1281">
            <v>710310</v>
          </cell>
          <cell r="B1281" t="str">
            <v>Cartera de créditos</v>
          </cell>
          <cell r="C1281">
            <v>121855524.12000002</v>
          </cell>
          <cell r="D1281">
            <v>55344397.790000007</v>
          </cell>
          <cell r="E1281">
            <v>14775909.939999996</v>
          </cell>
          <cell r="F1281">
            <v>5444840.1300000018</v>
          </cell>
          <cell r="G1281">
            <v>345485.31999999995</v>
          </cell>
        </row>
        <row r="1282">
          <cell r="A1282">
            <v>710315</v>
          </cell>
          <cell r="B1282" t="str">
            <v>Deudores por aceptación</v>
          </cell>
          <cell r="C1282">
            <v>0</v>
          </cell>
          <cell r="D1282">
            <v>0</v>
          </cell>
          <cell r="E1282">
            <v>0</v>
          </cell>
          <cell r="F1282">
            <v>594</v>
          </cell>
          <cell r="G1282">
            <v>0</v>
          </cell>
        </row>
        <row r="1283">
          <cell r="A1283">
            <v>710320</v>
          </cell>
          <cell r="B1283" t="str">
            <v>Cuentas por cobrar</v>
          </cell>
          <cell r="C1283">
            <v>5012479.4300000006</v>
          </cell>
          <cell r="D1283">
            <v>2313016.1599999997</v>
          </cell>
          <cell r="E1283">
            <v>511073.85000000003</v>
          </cell>
          <cell r="F1283">
            <v>225517.73</v>
          </cell>
          <cell r="G1283">
            <v>83641.69</v>
          </cell>
        </row>
        <row r="1284">
          <cell r="A1284">
            <v>710325</v>
          </cell>
          <cell r="B1284" t="str">
            <v>Bienes realizables, adjudicados por pago, de arrendamiento mercantil y no utilizados por la Institución</v>
          </cell>
          <cell r="C1284">
            <v>0</v>
          </cell>
          <cell r="D1284">
            <v>0</v>
          </cell>
          <cell r="E1284">
            <v>0</v>
          </cell>
          <cell r="F1284">
            <v>0</v>
          </cell>
          <cell r="G1284">
            <v>0</v>
          </cell>
        </row>
        <row r="1285">
          <cell r="A1285">
            <v>710330</v>
          </cell>
          <cell r="B1285" t="str">
            <v>Otros Activos</v>
          </cell>
          <cell r="C1285">
            <v>1306731.76</v>
          </cell>
          <cell r="D1285">
            <v>477431.58</v>
          </cell>
          <cell r="E1285">
            <v>20843.54</v>
          </cell>
          <cell r="F1285">
            <v>0</v>
          </cell>
          <cell r="G1285">
            <v>7810</v>
          </cell>
        </row>
        <row r="1286">
          <cell r="A1286">
            <v>710405</v>
          </cell>
          <cell r="B1286" t="str">
            <v>Del país</v>
          </cell>
          <cell r="C1286">
            <v>138365636.35000002</v>
          </cell>
          <cell r="D1286">
            <v>34080183.850000001</v>
          </cell>
          <cell r="E1286">
            <v>8064016.7000000002</v>
          </cell>
          <cell r="F1286">
            <v>700000</v>
          </cell>
          <cell r="G1286">
            <v>0</v>
          </cell>
        </row>
        <row r="1287">
          <cell r="A1287">
            <v>710410</v>
          </cell>
          <cell r="B1287" t="str">
            <v>Del exterior</v>
          </cell>
          <cell r="C1287">
            <v>1875000</v>
          </cell>
          <cell r="D1287">
            <v>0</v>
          </cell>
          <cell r="E1287">
            <v>0</v>
          </cell>
          <cell r="F1287">
            <v>200000</v>
          </cell>
          <cell r="G1287">
            <v>0</v>
          </cell>
        </row>
        <row r="1288">
          <cell r="A1288">
            <v>710505</v>
          </cell>
          <cell r="B1288" t="str">
            <v>Inversiones</v>
          </cell>
          <cell r="C1288">
            <v>0</v>
          </cell>
          <cell r="D1288">
            <v>0</v>
          </cell>
          <cell r="E1288">
            <v>0</v>
          </cell>
          <cell r="F1288">
            <v>0</v>
          </cell>
          <cell r="G1288">
            <v>0</v>
          </cell>
        </row>
        <row r="1289">
          <cell r="A1289">
            <v>710510</v>
          </cell>
          <cell r="B1289" t="str">
            <v>Cartera de créditos</v>
          </cell>
          <cell r="C1289">
            <v>42400100.920000002</v>
          </cell>
          <cell r="D1289">
            <v>10130881.100000001</v>
          </cell>
          <cell r="E1289">
            <v>2059167.87</v>
          </cell>
          <cell r="F1289">
            <v>159323.51</v>
          </cell>
          <cell r="G1289">
            <v>23670.61</v>
          </cell>
        </row>
        <row r="1290">
          <cell r="A1290">
            <v>710515</v>
          </cell>
          <cell r="B1290" t="str">
            <v>Deudores por aceptación</v>
          </cell>
          <cell r="C1290">
            <v>0</v>
          </cell>
          <cell r="D1290">
            <v>0</v>
          </cell>
          <cell r="E1290">
            <v>0</v>
          </cell>
          <cell r="F1290">
            <v>0</v>
          </cell>
          <cell r="G1290">
            <v>0</v>
          </cell>
        </row>
        <row r="1291">
          <cell r="A1291">
            <v>710520</v>
          </cell>
          <cell r="B1291" t="str">
            <v>Cuentas por cobrar</v>
          </cell>
          <cell r="C1291">
            <v>0</v>
          </cell>
          <cell r="D1291">
            <v>0</v>
          </cell>
          <cell r="E1291">
            <v>0</v>
          </cell>
          <cell r="F1291">
            <v>0</v>
          </cell>
          <cell r="G1291">
            <v>0</v>
          </cell>
        </row>
        <row r="1292">
          <cell r="A1292">
            <v>710525</v>
          </cell>
          <cell r="B1292" t="str">
            <v>Bienes realizables, adjudicados por pago, de arrendamiento mercantil y no utilizados por la Institución</v>
          </cell>
          <cell r="C1292">
            <v>0</v>
          </cell>
          <cell r="D1292">
            <v>0</v>
          </cell>
          <cell r="E1292">
            <v>0</v>
          </cell>
          <cell r="F1292">
            <v>0</v>
          </cell>
          <cell r="G1292">
            <v>0</v>
          </cell>
        </row>
        <row r="1293">
          <cell r="A1293">
            <v>710530</v>
          </cell>
          <cell r="B1293" t="str">
            <v>Otros Activos</v>
          </cell>
          <cell r="C1293">
            <v>4384.74</v>
          </cell>
          <cell r="D1293">
            <v>0</v>
          </cell>
          <cell r="E1293">
            <v>0</v>
          </cell>
          <cell r="F1293">
            <v>0</v>
          </cell>
          <cell r="G1293">
            <v>0</v>
          </cell>
        </row>
        <row r="1294">
          <cell r="A1294">
            <v>710535</v>
          </cell>
          <cell r="B1294" t="str">
            <v>Operaciones contingentes</v>
          </cell>
          <cell r="C1294">
            <v>119774.16</v>
          </cell>
          <cell r="D1294">
            <v>0</v>
          </cell>
          <cell r="E1294">
            <v>0</v>
          </cell>
          <cell r="F1294">
            <v>0</v>
          </cell>
          <cell r="G1294">
            <v>0</v>
          </cell>
        </row>
        <row r="1295">
          <cell r="A1295">
            <v>710605</v>
          </cell>
          <cell r="B1295" t="str">
            <v>Inversiones</v>
          </cell>
          <cell r="C1295">
            <v>163.30000000000001</v>
          </cell>
          <cell r="D1295">
            <v>0</v>
          </cell>
          <cell r="E1295">
            <v>0</v>
          </cell>
          <cell r="F1295">
            <v>0</v>
          </cell>
          <cell r="G1295">
            <v>0</v>
          </cell>
        </row>
        <row r="1296">
          <cell r="A1296">
            <v>710610</v>
          </cell>
          <cell r="B1296" t="str">
            <v>Cartera de créditos</v>
          </cell>
          <cell r="C1296">
            <v>0</v>
          </cell>
          <cell r="D1296">
            <v>0</v>
          </cell>
          <cell r="E1296">
            <v>0</v>
          </cell>
          <cell r="F1296">
            <v>0</v>
          </cell>
          <cell r="G1296">
            <v>0</v>
          </cell>
        </row>
        <row r="1297">
          <cell r="A1297">
            <v>710615</v>
          </cell>
          <cell r="B1297" t="str">
            <v>Deudores por aceptación</v>
          </cell>
          <cell r="C1297">
            <v>0</v>
          </cell>
          <cell r="D1297">
            <v>0</v>
          </cell>
          <cell r="E1297">
            <v>0</v>
          </cell>
          <cell r="F1297">
            <v>0</v>
          </cell>
          <cell r="G1297">
            <v>0</v>
          </cell>
        </row>
        <row r="1298">
          <cell r="A1298">
            <v>710620</v>
          </cell>
          <cell r="B1298" t="str">
            <v>Cuentas por cobrar</v>
          </cell>
          <cell r="C1298">
            <v>0</v>
          </cell>
          <cell r="D1298">
            <v>0</v>
          </cell>
          <cell r="E1298">
            <v>0</v>
          </cell>
          <cell r="F1298">
            <v>0</v>
          </cell>
          <cell r="G1298">
            <v>0</v>
          </cell>
        </row>
        <row r="1299">
          <cell r="A1299">
            <v>710625</v>
          </cell>
          <cell r="B1299" t="str">
            <v>Bienes realizables, adjudicados por pago y arrendamiento mercantil</v>
          </cell>
          <cell r="C1299">
            <v>0</v>
          </cell>
          <cell r="D1299">
            <v>0</v>
          </cell>
          <cell r="E1299">
            <v>0</v>
          </cell>
          <cell r="F1299">
            <v>0</v>
          </cell>
          <cell r="G1299">
            <v>0</v>
          </cell>
        </row>
        <row r="1300">
          <cell r="A1300">
            <v>710630</v>
          </cell>
          <cell r="B1300" t="str">
            <v>Otros Activos</v>
          </cell>
          <cell r="C1300">
            <v>0</v>
          </cell>
          <cell r="D1300">
            <v>0</v>
          </cell>
          <cell r="E1300">
            <v>0</v>
          </cell>
          <cell r="F1300">
            <v>0</v>
          </cell>
          <cell r="G1300">
            <v>0</v>
          </cell>
        </row>
        <row r="1301">
          <cell r="A1301">
            <v>710635</v>
          </cell>
          <cell r="B1301" t="str">
            <v>Operaciones contingentes</v>
          </cell>
          <cell r="C1301">
            <v>0</v>
          </cell>
          <cell r="D1301">
            <v>0</v>
          </cell>
          <cell r="E1301">
            <v>0</v>
          </cell>
          <cell r="F1301">
            <v>0</v>
          </cell>
          <cell r="G1301">
            <v>0</v>
          </cell>
        </row>
        <row r="1302">
          <cell r="A1302">
            <v>710705</v>
          </cell>
          <cell r="B1302" t="str">
            <v>Comercial prioritario</v>
          </cell>
          <cell r="C1302">
            <v>2615713.3200000003</v>
          </cell>
          <cell r="D1302">
            <v>2441786.08</v>
          </cell>
          <cell r="E1302">
            <v>25995.25</v>
          </cell>
          <cell r="F1302">
            <v>8391.81</v>
          </cell>
          <cell r="G1302">
            <v>0</v>
          </cell>
        </row>
        <row r="1303">
          <cell r="A1303">
            <v>710710</v>
          </cell>
          <cell r="B1303" t="str">
            <v>Consumo prioritario</v>
          </cell>
          <cell r="C1303">
            <v>49704219.790000007</v>
          </cell>
          <cell r="D1303">
            <v>15494409.880000001</v>
          </cell>
          <cell r="E1303">
            <v>2961419.0599999996</v>
          </cell>
          <cell r="F1303">
            <v>138683.43</v>
          </cell>
          <cell r="G1303">
            <v>67842.83</v>
          </cell>
        </row>
        <row r="1304">
          <cell r="A1304">
            <v>710715</v>
          </cell>
          <cell r="B1304" t="str">
            <v>Inmobiliario</v>
          </cell>
          <cell r="C1304">
            <v>5414270.5</v>
          </cell>
          <cell r="D1304">
            <v>1165562.3600000001</v>
          </cell>
          <cell r="E1304">
            <v>125863.07</v>
          </cell>
          <cell r="F1304">
            <v>17372.63</v>
          </cell>
          <cell r="G1304">
            <v>340000</v>
          </cell>
        </row>
        <row r="1305">
          <cell r="A1305">
            <v>710720</v>
          </cell>
          <cell r="B1305" t="str">
            <v>Microcrédito</v>
          </cell>
          <cell r="C1305">
            <v>76207884.299999982</v>
          </cell>
          <cell r="D1305">
            <v>30890005.920000002</v>
          </cell>
          <cell r="E1305">
            <v>8393474.7799999993</v>
          </cell>
          <cell r="F1305">
            <v>676200.79999999993</v>
          </cell>
          <cell r="G1305">
            <v>124064.77</v>
          </cell>
        </row>
        <row r="1306">
          <cell r="A1306">
            <v>710725</v>
          </cell>
          <cell r="B1306" t="str">
            <v>Cartera de crédito productivo</v>
          </cell>
          <cell r="C1306">
            <v>0</v>
          </cell>
          <cell r="D1306">
            <v>0</v>
          </cell>
          <cell r="E1306">
            <v>0</v>
          </cell>
          <cell r="F1306">
            <v>0</v>
          </cell>
          <cell r="G1306">
            <v>0</v>
          </cell>
        </row>
        <row r="1307">
          <cell r="A1307">
            <v>710730</v>
          </cell>
          <cell r="B1307" t="str">
            <v>Cartera de créditos comercial ordinario</v>
          </cell>
          <cell r="C1307">
            <v>10251</v>
          </cell>
          <cell r="D1307">
            <v>0</v>
          </cell>
          <cell r="E1307">
            <v>0</v>
          </cell>
          <cell r="F1307">
            <v>0</v>
          </cell>
          <cell r="G1307">
            <v>0</v>
          </cell>
        </row>
        <row r="1308">
          <cell r="A1308">
            <v>710735</v>
          </cell>
          <cell r="B1308" t="str">
            <v>Cartera de crédito de consumo ordinario</v>
          </cell>
          <cell r="C1308">
            <v>26993.989999999998</v>
          </cell>
          <cell r="D1308">
            <v>86122.1</v>
          </cell>
          <cell r="E1308">
            <v>6187.43</v>
          </cell>
          <cell r="F1308">
            <v>0</v>
          </cell>
          <cell r="G1308">
            <v>0</v>
          </cell>
        </row>
        <row r="1309">
          <cell r="A1309">
            <v>710740</v>
          </cell>
          <cell r="B1309" t="str">
            <v>Cartera de crédito de vivienda de interés público</v>
          </cell>
          <cell r="C1309">
            <v>0</v>
          </cell>
          <cell r="D1309">
            <v>0</v>
          </cell>
          <cell r="E1309">
            <v>0</v>
          </cell>
          <cell r="F1309">
            <v>0</v>
          </cell>
          <cell r="G1309">
            <v>0</v>
          </cell>
        </row>
        <row r="1310">
          <cell r="A1310">
            <v>710741</v>
          </cell>
          <cell r="B1310" t="str">
            <v>Cartera de crédito educativo</v>
          </cell>
          <cell r="C1310">
            <v>0</v>
          </cell>
          <cell r="D1310">
            <v>447.37</v>
          </cell>
          <cell r="E1310">
            <v>0</v>
          </cell>
          <cell r="F1310">
            <v>0</v>
          </cell>
          <cell r="G1310">
            <v>0</v>
          </cell>
        </row>
        <row r="1311">
          <cell r="A1311">
            <v>710745</v>
          </cell>
          <cell r="B1311" t="str">
            <v>Refinanciada</v>
          </cell>
          <cell r="C1311">
            <v>18917.79</v>
          </cell>
          <cell r="D1311">
            <v>57152.79</v>
          </cell>
          <cell r="E1311">
            <v>8201</v>
          </cell>
          <cell r="F1311">
            <v>0</v>
          </cell>
          <cell r="G1311">
            <v>0</v>
          </cell>
        </row>
        <row r="1312">
          <cell r="A1312">
            <v>710750</v>
          </cell>
          <cell r="B1312" t="str">
            <v>Reestructurada</v>
          </cell>
          <cell r="C1312">
            <v>306825.20999999996</v>
          </cell>
          <cell r="D1312">
            <v>212137.09</v>
          </cell>
          <cell r="E1312">
            <v>49821.59</v>
          </cell>
          <cell r="F1312">
            <v>0</v>
          </cell>
          <cell r="G1312">
            <v>22500</v>
          </cell>
        </row>
        <row r="1313">
          <cell r="A1313">
            <v>710755</v>
          </cell>
          <cell r="B1313" t="str">
            <v>Inversiones</v>
          </cell>
          <cell r="C1313">
            <v>0</v>
          </cell>
          <cell r="D1313">
            <v>0</v>
          </cell>
          <cell r="E1313">
            <v>0</v>
          </cell>
          <cell r="F1313">
            <v>0</v>
          </cell>
          <cell r="G1313">
            <v>0</v>
          </cell>
        </row>
        <row r="1314">
          <cell r="A1314">
            <v>710760</v>
          </cell>
          <cell r="B1314" t="str">
            <v>Cuentas por cobrar</v>
          </cell>
          <cell r="C1314">
            <v>1076379.03</v>
          </cell>
          <cell r="D1314">
            <v>0</v>
          </cell>
          <cell r="E1314">
            <v>0</v>
          </cell>
          <cell r="F1314">
            <v>60513.69</v>
          </cell>
          <cell r="G1314">
            <v>0</v>
          </cell>
        </row>
        <row r="1315">
          <cell r="A1315">
            <v>710790</v>
          </cell>
          <cell r="B1315" t="str">
            <v>Otros Activos</v>
          </cell>
          <cell r="C1315">
            <v>0</v>
          </cell>
          <cell r="D1315">
            <v>0</v>
          </cell>
          <cell r="E1315">
            <v>0</v>
          </cell>
          <cell r="F1315">
            <v>0</v>
          </cell>
          <cell r="G1315">
            <v>6596.17</v>
          </cell>
        </row>
        <row r="1316">
          <cell r="A1316">
            <v>710905</v>
          </cell>
          <cell r="B1316" t="str">
            <v>Cartera de créditos comercial prioritario</v>
          </cell>
          <cell r="C1316">
            <v>1013305.43</v>
          </cell>
          <cell r="D1316">
            <v>3853872.2599999993</v>
          </cell>
          <cell r="E1316">
            <v>104669.52999999998</v>
          </cell>
          <cell r="F1316">
            <v>85823.059999999983</v>
          </cell>
          <cell r="G1316">
            <v>5692.55</v>
          </cell>
        </row>
        <row r="1317">
          <cell r="A1317">
            <v>710910</v>
          </cell>
          <cell r="B1317" t="str">
            <v>Cartera de créditos de consumo prioritario</v>
          </cell>
          <cell r="C1317">
            <v>30566104.969999999</v>
          </cell>
          <cell r="D1317">
            <v>7492536.3899999997</v>
          </cell>
          <cell r="E1317">
            <v>6980842.7899999972</v>
          </cell>
          <cell r="F1317">
            <v>1588847.7900000005</v>
          </cell>
          <cell r="G1317">
            <v>219974.44000000009</v>
          </cell>
        </row>
        <row r="1318">
          <cell r="A1318">
            <v>710915</v>
          </cell>
          <cell r="B1318" t="str">
            <v>Cartera de crédito inmobiliario</v>
          </cell>
          <cell r="C1318">
            <v>1911593.2199999997</v>
          </cell>
          <cell r="D1318">
            <v>1070734.2300000002</v>
          </cell>
          <cell r="E1318">
            <v>65516.279999999984</v>
          </cell>
          <cell r="F1318">
            <v>105682.30999999997</v>
          </cell>
          <cell r="G1318">
            <v>89415.739999999991</v>
          </cell>
        </row>
        <row r="1319">
          <cell r="A1319">
            <v>710920</v>
          </cell>
          <cell r="B1319" t="str">
            <v>Cartera de microcrédito</v>
          </cell>
          <cell r="C1319">
            <v>66732197.530000001</v>
          </cell>
          <cell r="D1319">
            <v>16442615.249999996</v>
          </cell>
          <cell r="E1319">
            <v>11372175.92</v>
          </cell>
          <cell r="F1319">
            <v>4726707.4399999995</v>
          </cell>
          <cell r="G1319">
            <v>442086.5500000001</v>
          </cell>
        </row>
        <row r="1320">
          <cell r="A1320">
            <v>710925</v>
          </cell>
          <cell r="B1320" t="str">
            <v>Cartera de crédito productivo</v>
          </cell>
          <cell r="C1320">
            <v>20034.330000000002</v>
          </cell>
          <cell r="D1320">
            <v>65.72</v>
          </cell>
          <cell r="E1320">
            <v>0</v>
          </cell>
          <cell r="F1320">
            <v>0</v>
          </cell>
          <cell r="G1320">
            <v>11652.76</v>
          </cell>
        </row>
        <row r="1321">
          <cell r="A1321">
            <v>710930</v>
          </cell>
          <cell r="B1321" t="str">
            <v>Cartera de crédito comercial ordinario</v>
          </cell>
          <cell r="C1321">
            <v>0</v>
          </cell>
          <cell r="D1321">
            <v>0</v>
          </cell>
          <cell r="E1321">
            <v>0</v>
          </cell>
          <cell r="F1321">
            <v>0</v>
          </cell>
          <cell r="G1321">
            <v>0</v>
          </cell>
        </row>
        <row r="1322">
          <cell r="A1322">
            <v>710935</v>
          </cell>
          <cell r="B1322" t="str">
            <v>Cartera de crédito de consumo ordinario</v>
          </cell>
          <cell r="C1322">
            <v>148133.31</v>
          </cell>
          <cell r="D1322">
            <v>13419.559999999998</v>
          </cell>
          <cell r="E1322">
            <v>32658.11</v>
          </cell>
          <cell r="F1322">
            <v>13064.810000000001</v>
          </cell>
          <cell r="G1322">
            <v>0</v>
          </cell>
        </row>
        <row r="1323">
          <cell r="A1323">
            <v>710940</v>
          </cell>
          <cell r="B1323" t="str">
            <v>Cartera de crédito de vivienda de interés público</v>
          </cell>
          <cell r="C1323">
            <v>0</v>
          </cell>
          <cell r="D1323">
            <v>0</v>
          </cell>
          <cell r="E1323">
            <v>0</v>
          </cell>
          <cell r="F1323">
            <v>0</v>
          </cell>
          <cell r="G1323">
            <v>0</v>
          </cell>
        </row>
        <row r="1324">
          <cell r="A1324">
            <v>710941</v>
          </cell>
          <cell r="B1324" t="str">
            <v>Cartera de crédito educativo</v>
          </cell>
          <cell r="C1324">
            <v>0</v>
          </cell>
          <cell r="D1324">
            <v>147.46</v>
          </cell>
          <cell r="E1324">
            <v>31.47</v>
          </cell>
          <cell r="F1324">
            <v>0</v>
          </cell>
          <cell r="G1324">
            <v>0</v>
          </cell>
        </row>
        <row r="1325">
          <cell r="A1325">
            <v>710945</v>
          </cell>
          <cell r="B1325" t="str">
            <v>Cartera de Créditos refinanciada</v>
          </cell>
          <cell r="C1325">
            <v>245259.34</v>
          </cell>
          <cell r="D1325">
            <v>263825.08</v>
          </cell>
          <cell r="E1325">
            <v>41570.699999999997</v>
          </cell>
          <cell r="F1325">
            <v>0</v>
          </cell>
          <cell r="G1325">
            <v>0</v>
          </cell>
        </row>
        <row r="1326">
          <cell r="A1326">
            <v>710950</v>
          </cell>
          <cell r="B1326" t="str">
            <v>Cartera de créditos reestructurada</v>
          </cell>
          <cell r="C1326">
            <v>566599.41999999993</v>
          </cell>
          <cell r="D1326">
            <v>722705.81</v>
          </cell>
          <cell r="E1326">
            <v>297121.26000000007</v>
          </cell>
          <cell r="F1326">
            <v>87493.31</v>
          </cell>
          <cell r="G1326">
            <v>29468.52</v>
          </cell>
        </row>
        <row r="1327">
          <cell r="A1327">
            <v>710990</v>
          </cell>
          <cell r="B1327" t="str">
            <v>Otros</v>
          </cell>
          <cell r="C1327">
            <v>50714.73</v>
          </cell>
          <cell r="D1327">
            <v>3457096.08</v>
          </cell>
          <cell r="E1327">
            <v>16133.4</v>
          </cell>
          <cell r="F1327">
            <v>0</v>
          </cell>
          <cell r="G1327">
            <v>641.91</v>
          </cell>
        </row>
        <row r="1328">
          <cell r="A1328">
            <v>711005</v>
          </cell>
          <cell r="B1328" t="str">
            <v>Canones por recibir</v>
          </cell>
          <cell r="C1328">
            <v>0</v>
          </cell>
          <cell r="D1328">
            <v>0</v>
          </cell>
          <cell r="E1328">
            <v>0</v>
          </cell>
          <cell r="F1328">
            <v>0</v>
          </cell>
          <cell r="G1328">
            <v>0</v>
          </cell>
        </row>
        <row r="1329">
          <cell r="A1329">
            <v>711010</v>
          </cell>
          <cell r="B1329" t="str">
            <v>Opcion en compra</v>
          </cell>
          <cell r="C1329">
            <v>0</v>
          </cell>
          <cell r="D1329">
            <v>0</v>
          </cell>
          <cell r="E1329">
            <v>0</v>
          </cell>
          <cell r="F1329">
            <v>0</v>
          </cell>
          <cell r="G1329">
            <v>0</v>
          </cell>
        </row>
        <row r="1330">
          <cell r="A1330">
            <v>711015</v>
          </cell>
          <cell r="B1330" t="str">
            <v>Descuentos concedidos</v>
          </cell>
          <cell r="C1330">
            <v>0</v>
          </cell>
          <cell r="D1330">
            <v>0</v>
          </cell>
          <cell r="E1330">
            <v>0</v>
          </cell>
          <cell r="F1330">
            <v>0</v>
          </cell>
          <cell r="G1330">
            <v>0</v>
          </cell>
        </row>
        <row r="1331">
          <cell r="A1331">
            <v>711305</v>
          </cell>
          <cell r="B1331" t="str">
            <v>Corto plazo</v>
          </cell>
          <cell r="C1331">
            <v>0</v>
          </cell>
          <cell r="D1331">
            <v>0</v>
          </cell>
          <cell r="E1331">
            <v>0</v>
          </cell>
          <cell r="F1331">
            <v>0</v>
          </cell>
          <cell r="G1331">
            <v>0</v>
          </cell>
        </row>
        <row r="1332">
          <cell r="A1332">
            <v>711310</v>
          </cell>
          <cell r="B1332" t="str">
            <v>Largo plazo</v>
          </cell>
          <cell r="C1332">
            <v>0</v>
          </cell>
          <cell r="D1332">
            <v>0</v>
          </cell>
          <cell r="E1332">
            <v>0</v>
          </cell>
          <cell r="F1332">
            <v>0</v>
          </cell>
          <cell r="G1332">
            <v>0</v>
          </cell>
        </row>
        <row r="1333">
          <cell r="A1333">
            <v>711405</v>
          </cell>
          <cell r="B1333" t="str">
            <v>Cartera de créditos comercial</v>
          </cell>
          <cell r="C1333">
            <v>0</v>
          </cell>
          <cell r="D1333">
            <v>0</v>
          </cell>
          <cell r="E1333">
            <v>0</v>
          </cell>
          <cell r="F1333">
            <v>0</v>
          </cell>
          <cell r="G1333">
            <v>0</v>
          </cell>
        </row>
        <row r="1334">
          <cell r="A1334">
            <v>711410</v>
          </cell>
          <cell r="B1334" t="str">
            <v>Cartera de créditos de consumo</v>
          </cell>
          <cell r="C1334">
            <v>0</v>
          </cell>
          <cell r="D1334">
            <v>0</v>
          </cell>
          <cell r="E1334">
            <v>0</v>
          </cell>
          <cell r="F1334">
            <v>0</v>
          </cell>
          <cell r="G1334">
            <v>0</v>
          </cell>
        </row>
        <row r="1335">
          <cell r="A1335">
            <v>711415</v>
          </cell>
          <cell r="B1335" t="str">
            <v>Cartera de crédito inmobiliario</v>
          </cell>
          <cell r="C1335">
            <v>0</v>
          </cell>
          <cell r="D1335">
            <v>0</v>
          </cell>
          <cell r="E1335">
            <v>0</v>
          </cell>
          <cell r="F1335">
            <v>0</v>
          </cell>
          <cell r="G1335">
            <v>0</v>
          </cell>
        </row>
        <row r="1336">
          <cell r="A1336">
            <v>711420</v>
          </cell>
          <cell r="B1336" t="str">
            <v>Cartera de Microcréditos</v>
          </cell>
          <cell r="C1336">
            <v>0</v>
          </cell>
          <cell r="D1336">
            <v>0</v>
          </cell>
          <cell r="E1336">
            <v>0</v>
          </cell>
          <cell r="F1336">
            <v>0</v>
          </cell>
          <cell r="G1336">
            <v>0</v>
          </cell>
        </row>
        <row r="1337">
          <cell r="A1337">
            <v>711710</v>
          </cell>
          <cell r="B1337" t="str">
            <v>Cartera de créditos comercial prioritario</v>
          </cell>
          <cell r="C1337">
            <v>0</v>
          </cell>
          <cell r="D1337">
            <v>0</v>
          </cell>
          <cell r="E1337">
            <v>0</v>
          </cell>
          <cell r="F1337">
            <v>0</v>
          </cell>
          <cell r="G1337">
            <v>0</v>
          </cell>
        </row>
        <row r="1338">
          <cell r="A1338">
            <v>711715</v>
          </cell>
          <cell r="B1338" t="str">
            <v>Cartera de créditos comercial ordinario</v>
          </cell>
          <cell r="C1338">
            <v>0</v>
          </cell>
          <cell r="D1338">
            <v>0</v>
          </cell>
          <cell r="E1338">
            <v>0</v>
          </cell>
          <cell r="F1338">
            <v>0</v>
          </cell>
          <cell r="G1338">
            <v>0</v>
          </cell>
        </row>
        <row r="1339">
          <cell r="A1339">
            <v>711720</v>
          </cell>
          <cell r="B1339" t="str">
            <v>Cartera de créditos consumo prioritario</v>
          </cell>
          <cell r="C1339">
            <v>0</v>
          </cell>
          <cell r="D1339">
            <v>0</v>
          </cell>
          <cell r="E1339">
            <v>0</v>
          </cell>
          <cell r="F1339">
            <v>0</v>
          </cell>
          <cell r="G1339">
            <v>0</v>
          </cell>
        </row>
        <row r="1340">
          <cell r="A1340">
            <v>711725</v>
          </cell>
          <cell r="B1340" t="str">
            <v>Cartera de créditos consumo ordinario</v>
          </cell>
          <cell r="C1340">
            <v>0</v>
          </cell>
          <cell r="D1340">
            <v>0</v>
          </cell>
          <cell r="E1340">
            <v>0</v>
          </cell>
          <cell r="F1340">
            <v>0</v>
          </cell>
          <cell r="G1340">
            <v>0</v>
          </cell>
        </row>
        <row r="1341">
          <cell r="A1341">
            <v>711730</v>
          </cell>
          <cell r="B1341" t="str">
            <v>Cartera de créditos de vivienda de interés público</v>
          </cell>
          <cell r="C1341">
            <v>0</v>
          </cell>
          <cell r="D1341">
            <v>0</v>
          </cell>
          <cell r="E1341">
            <v>0</v>
          </cell>
          <cell r="F1341">
            <v>0</v>
          </cell>
          <cell r="G1341">
            <v>0</v>
          </cell>
        </row>
        <row r="1342">
          <cell r="A1342">
            <v>711735</v>
          </cell>
          <cell r="B1342" t="str">
            <v>Cartera de créditos inmobiliario</v>
          </cell>
          <cell r="C1342">
            <v>0</v>
          </cell>
          <cell r="D1342">
            <v>0</v>
          </cell>
          <cell r="E1342">
            <v>0</v>
          </cell>
          <cell r="F1342">
            <v>0</v>
          </cell>
          <cell r="G1342">
            <v>0</v>
          </cell>
        </row>
        <row r="1343">
          <cell r="A1343">
            <v>711740</v>
          </cell>
          <cell r="B1343" t="str">
            <v>Cartera de créditos para la microempresa</v>
          </cell>
          <cell r="C1343">
            <v>0</v>
          </cell>
          <cell r="D1343">
            <v>0</v>
          </cell>
          <cell r="E1343">
            <v>0</v>
          </cell>
          <cell r="F1343">
            <v>0</v>
          </cell>
          <cell r="G1343">
            <v>0</v>
          </cell>
        </row>
        <row r="1344">
          <cell r="A1344">
            <v>711745</v>
          </cell>
          <cell r="B1344" t="str">
            <v>Cartera de créditos educativo</v>
          </cell>
          <cell r="C1344">
            <v>0</v>
          </cell>
          <cell r="D1344">
            <v>0</v>
          </cell>
          <cell r="E1344">
            <v>0</v>
          </cell>
          <cell r="F1344">
            <v>0</v>
          </cell>
          <cell r="G1344">
            <v>0</v>
          </cell>
        </row>
        <row r="1345">
          <cell r="A1345">
            <v>719005</v>
          </cell>
          <cell r="B1345" t="str">
            <v>Cobertura de seguros</v>
          </cell>
          <cell r="C1345">
            <v>1263324665.8300002</v>
          </cell>
          <cell r="D1345">
            <v>1015184245.3900002</v>
          </cell>
          <cell r="E1345">
            <v>189840609.61000004</v>
          </cell>
          <cell r="F1345">
            <v>20716550.360000003</v>
          </cell>
          <cell r="G1345">
            <v>245347.32</v>
          </cell>
        </row>
        <row r="1346">
          <cell r="A1346">
            <v>719010</v>
          </cell>
          <cell r="B1346" t="str">
            <v>Multas e impuestos en reclamo</v>
          </cell>
          <cell r="C1346">
            <v>0</v>
          </cell>
          <cell r="D1346">
            <v>0</v>
          </cell>
          <cell r="E1346">
            <v>0</v>
          </cell>
          <cell r="F1346">
            <v>0</v>
          </cell>
          <cell r="G1346">
            <v>0</v>
          </cell>
        </row>
        <row r="1347">
          <cell r="A1347">
            <v>719015</v>
          </cell>
          <cell r="B1347" t="str">
            <v>Títulos por emitir</v>
          </cell>
          <cell r="C1347">
            <v>0</v>
          </cell>
          <cell r="D1347">
            <v>0</v>
          </cell>
          <cell r="E1347">
            <v>0</v>
          </cell>
          <cell r="F1347">
            <v>0</v>
          </cell>
          <cell r="G1347">
            <v>0</v>
          </cell>
        </row>
        <row r="1348">
          <cell r="A1348">
            <v>719020</v>
          </cell>
          <cell r="B1348" t="str">
            <v>Títulos emitidos no vendidos</v>
          </cell>
          <cell r="C1348">
            <v>0</v>
          </cell>
          <cell r="D1348">
            <v>0</v>
          </cell>
          <cell r="E1348">
            <v>0</v>
          </cell>
          <cell r="F1348">
            <v>0</v>
          </cell>
          <cell r="G1348">
            <v>0</v>
          </cell>
        </row>
        <row r="1349">
          <cell r="A1349">
            <v>719025</v>
          </cell>
          <cell r="B1349" t="str">
            <v>Títulos propia emisión recomprados</v>
          </cell>
          <cell r="C1349">
            <v>0</v>
          </cell>
          <cell r="D1349">
            <v>0</v>
          </cell>
          <cell r="E1349">
            <v>126817.05</v>
          </cell>
          <cell r="F1349">
            <v>0</v>
          </cell>
          <cell r="G1349">
            <v>0</v>
          </cell>
        </row>
        <row r="1350">
          <cell r="A1350">
            <v>719035</v>
          </cell>
          <cell r="B1350" t="str">
            <v>Títulos y cupones por incinerar</v>
          </cell>
          <cell r="C1350">
            <v>0</v>
          </cell>
          <cell r="D1350">
            <v>0</v>
          </cell>
          <cell r="E1350">
            <v>0</v>
          </cell>
          <cell r="F1350">
            <v>0</v>
          </cell>
          <cell r="G1350">
            <v>0</v>
          </cell>
        </row>
        <row r="1351">
          <cell r="A1351">
            <v>719045</v>
          </cell>
          <cell r="B1351" t="str">
            <v>Títulos de inversiones comprados con pacto de reventa</v>
          </cell>
          <cell r="C1351">
            <v>0</v>
          </cell>
          <cell r="D1351">
            <v>0</v>
          </cell>
          <cell r="E1351">
            <v>0</v>
          </cell>
          <cell r="F1351">
            <v>0</v>
          </cell>
          <cell r="G1351">
            <v>0</v>
          </cell>
        </row>
        <row r="1352">
          <cell r="A1352">
            <v>719090</v>
          </cell>
          <cell r="B1352" t="str">
            <v>Otras cuentas de orden</v>
          </cell>
          <cell r="C1352">
            <v>28589182.5</v>
          </cell>
          <cell r="D1352">
            <v>11913543.23</v>
          </cell>
          <cell r="E1352">
            <v>8387266.7599999998</v>
          </cell>
          <cell r="F1352">
            <v>19071465.960000001</v>
          </cell>
          <cell r="G1352">
            <v>1569034.92</v>
          </cell>
        </row>
        <row r="1353">
          <cell r="A1353">
            <v>740105</v>
          </cell>
          <cell r="B1353" t="str">
            <v>En cobranza</v>
          </cell>
          <cell r="C1353">
            <v>131007.56</v>
          </cell>
          <cell r="D1353">
            <v>120497131.83000001</v>
          </cell>
          <cell r="E1353">
            <v>66910656.789999999</v>
          </cell>
          <cell r="F1353">
            <v>41495803.680000007</v>
          </cell>
          <cell r="G1353">
            <v>10110231.49</v>
          </cell>
        </row>
        <row r="1354">
          <cell r="A1354">
            <v>740110</v>
          </cell>
          <cell r="B1354" t="str">
            <v>Documentos en garantía</v>
          </cell>
          <cell r="C1354">
            <v>8862319716.0499992</v>
          </cell>
          <cell r="D1354">
            <v>2055524853.0300002</v>
          </cell>
          <cell r="E1354">
            <v>919933771.25999975</v>
          </cell>
          <cell r="F1354">
            <v>319253543.28000015</v>
          </cell>
          <cell r="G1354">
            <v>36113256.900000013</v>
          </cell>
        </row>
        <row r="1355">
          <cell r="A1355">
            <v>740115</v>
          </cell>
          <cell r="B1355" t="str">
            <v>Valores fiduciarios en garantía</v>
          </cell>
          <cell r="C1355">
            <v>95050482.25</v>
          </cell>
          <cell r="D1355">
            <v>3963171.6200000006</v>
          </cell>
          <cell r="E1355">
            <v>5962031.2199999997</v>
          </cell>
          <cell r="F1355">
            <v>0</v>
          </cell>
          <cell r="G1355">
            <v>0</v>
          </cell>
        </row>
        <row r="1356">
          <cell r="A1356">
            <v>740120</v>
          </cell>
          <cell r="B1356" t="str">
            <v>Bienes inmuebles en garantía</v>
          </cell>
          <cell r="C1356">
            <v>3943273758.1099997</v>
          </cell>
          <cell r="D1356">
            <v>1106151426.71</v>
          </cell>
          <cell r="E1356">
            <v>402563042.01999998</v>
          </cell>
          <cell r="F1356">
            <v>38157510.410000004</v>
          </cell>
          <cell r="G1356">
            <v>935556.6100000001</v>
          </cell>
        </row>
        <row r="1357">
          <cell r="A1357">
            <v>740125</v>
          </cell>
          <cell r="B1357" t="str">
            <v>Otros bienes en garantía</v>
          </cell>
          <cell r="C1357">
            <v>1159864062.21</v>
          </cell>
          <cell r="D1357">
            <v>120730292.64999999</v>
          </cell>
          <cell r="E1357">
            <v>1116190.93</v>
          </cell>
          <cell r="F1357">
            <v>7291694.9800000004</v>
          </cell>
          <cell r="G1357">
            <v>5150</v>
          </cell>
        </row>
        <row r="1358">
          <cell r="A1358">
            <v>740130</v>
          </cell>
          <cell r="B1358" t="str">
            <v>En custodia</v>
          </cell>
          <cell r="C1358">
            <v>201399824.09</v>
          </cell>
          <cell r="D1358">
            <v>186427615.82999998</v>
          </cell>
          <cell r="E1358">
            <v>73467186.63000001</v>
          </cell>
          <cell r="F1358">
            <v>15097781.200000001</v>
          </cell>
          <cell r="G1358">
            <v>1167486.27</v>
          </cell>
        </row>
        <row r="1359">
          <cell r="A1359">
            <v>740135</v>
          </cell>
          <cell r="B1359" t="str">
            <v>En administración</v>
          </cell>
          <cell r="C1359">
            <v>4142161.05</v>
          </cell>
          <cell r="D1359">
            <v>0</v>
          </cell>
          <cell r="E1359">
            <v>12908889.969999999</v>
          </cell>
          <cell r="F1359">
            <v>15000</v>
          </cell>
          <cell r="G1359">
            <v>0</v>
          </cell>
        </row>
        <row r="1360">
          <cell r="A1360">
            <v>740140</v>
          </cell>
          <cell r="B1360" t="str">
            <v>En comodato</v>
          </cell>
          <cell r="C1360">
            <v>0</v>
          </cell>
          <cell r="D1360">
            <v>0</v>
          </cell>
          <cell r="E1360">
            <v>0</v>
          </cell>
          <cell r="F1360">
            <v>80330</v>
          </cell>
          <cell r="G1360">
            <v>14350.95</v>
          </cell>
        </row>
        <row r="1361">
          <cell r="A1361">
            <v>740150</v>
          </cell>
          <cell r="B1361" t="str">
            <v>Cartera de crédito comercial prioritario en administración</v>
          </cell>
          <cell r="C1361">
            <v>0</v>
          </cell>
          <cell r="D1361">
            <v>0</v>
          </cell>
          <cell r="E1361">
            <v>0</v>
          </cell>
          <cell r="F1361">
            <v>0</v>
          </cell>
          <cell r="G1361">
            <v>0</v>
          </cell>
        </row>
        <row r="1362">
          <cell r="A1362">
            <v>740155</v>
          </cell>
          <cell r="B1362" t="str">
            <v>Cartera de crédito comercial ordinario en administración</v>
          </cell>
          <cell r="C1362">
            <v>0</v>
          </cell>
          <cell r="D1362">
            <v>0</v>
          </cell>
          <cell r="E1362">
            <v>0</v>
          </cell>
          <cell r="F1362">
            <v>0</v>
          </cell>
          <cell r="G1362">
            <v>0</v>
          </cell>
        </row>
        <row r="1363">
          <cell r="A1363">
            <v>740160</v>
          </cell>
          <cell r="B1363" t="str">
            <v>Cartera de crédito consumo prioritario  en administración</v>
          </cell>
          <cell r="C1363">
            <v>0</v>
          </cell>
          <cell r="D1363">
            <v>0</v>
          </cell>
          <cell r="E1363">
            <v>0</v>
          </cell>
          <cell r="F1363">
            <v>0</v>
          </cell>
          <cell r="G1363">
            <v>3676679.21</v>
          </cell>
        </row>
        <row r="1364">
          <cell r="A1364">
            <v>740165</v>
          </cell>
          <cell r="B1364" t="str">
            <v>Cartera de crédito consumo ordinario en administración</v>
          </cell>
          <cell r="C1364">
            <v>0</v>
          </cell>
          <cell r="D1364">
            <v>0</v>
          </cell>
          <cell r="E1364">
            <v>0</v>
          </cell>
          <cell r="F1364">
            <v>0</v>
          </cell>
          <cell r="G1364">
            <v>0</v>
          </cell>
        </row>
        <row r="1365">
          <cell r="A1365">
            <v>740170</v>
          </cell>
          <cell r="B1365" t="str">
            <v>Cartera de crédito de vivienda de interés público en administración</v>
          </cell>
          <cell r="C1365">
            <v>0</v>
          </cell>
          <cell r="D1365">
            <v>0</v>
          </cell>
          <cell r="E1365">
            <v>0</v>
          </cell>
          <cell r="F1365">
            <v>0</v>
          </cell>
          <cell r="G1365">
            <v>137898.82</v>
          </cell>
        </row>
        <row r="1366">
          <cell r="A1366">
            <v>740175</v>
          </cell>
          <cell r="B1366" t="str">
            <v>Cartera de crédito inmobiliario en administración</v>
          </cell>
          <cell r="C1366">
            <v>0</v>
          </cell>
          <cell r="D1366">
            <v>0</v>
          </cell>
          <cell r="E1366">
            <v>0</v>
          </cell>
          <cell r="F1366">
            <v>0</v>
          </cell>
          <cell r="G1366">
            <v>0</v>
          </cell>
        </row>
        <row r="1367">
          <cell r="A1367">
            <v>740180</v>
          </cell>
          <cell r="B1367" t="str">
            <v>Cartera de crédito para la microempresa en administración</v>
          </cell>
          <cell r="C1367">
            <v>0</v>
          </cell>
          <cell r="D1367">
            <v>0</v>
          </cell>
          <cell r="E1367">
            <v>0</v>
          </cell>
          <cell r="F1367">
            <v>0</v>
          </cell>
          <cell r="G1367">
            <v>1737219.33</v>
          </cell>
        </row>
        <row r="1368">
          <cell r="A1368">
            <v>740185</v>
          </cell>
          <cell r="B1368" t="str">
            <v>Cartera de crédito educativo en administración</v>
          </cell>
          <cell r="C1368">
            <v>0</v>
          </cell>
          <cell r="D1368">
            <v>0</v>
          </cell>
          <cell r="E1368">
            <v>0</v>
          </cell>
          <cell r="F1368">
            <v>0</v>
          </cell>
          <cell r="G1368">
            <v>0</v>
          </cell>
        </row>
        <row r="1369">
          <cell r="A1369">
            <v>740205</v>
          </cell>
          <cell r="B1369" t="str">
            <v>OBLIGACIONES CON EL PÚBLICO</v>
          </cell>
          <cell r="C1369">
            <v>12283358.359999999</v>
          </cell>
          <cell r="D1369">
            <v>4392590.07</v>
          </cell>
          <cell r="E1369">
            <v>1367379.06</v>
          </cell>
          <cell r="F1369">
            <v>0</v>
          </cell>
          <cell r="G1369">
            <v>0</v>
          </cell>
        </row>
        <row r="1370">
          <cell r="A1370">
            <v>740210</v>
          </cell>
          <cell r="B1370" t="str">
            <v>Obligaciones interfinancieras</v>
          </cell>
          <cell r="C1370">
            <v>2085653.09</v>
          </cell>
          <cell r="D1370">
            <v>0</v>
          </cell>
          <cell r="E1370">
            <v>396266.78</v>
          </cell>
          <cell r="F1370">
            <v>0</v>
          </cell>
          <cell r="G1370">
            <v>0</v>
          </cell>
        </row>
        <row r="1371">
          <cell r="A1371">
            <v>740215</v>
          </cell>
          <cell r="B1371" t="str">
            <v>Obligaciones inmediatas</v>
          </cell>
          <cell r="C1371">
            <v>0</v>
          </cell>
          <cell r="D1371">
            <v>0</v>
          </cell>
          <cell r="E1371">
            <v>0</v>
          </cell>
          <cell r="F1371">
            <v>0</v>
          </cell>
          <cell r="G1371">
            <v>0</v>
          </cell>
        </row>
        <row r="1372">
          <cell r="A1372">
            <v>740220</v>
          </cell>
          <cell r="B1372" t="str">
            <v>ACEPTACIONES EN CIRCULACIÓN</v>
          </cell>
          <cell r="C1372">
            <v>0</v>
          </cell>
          <cell r="D1372">
            <v>0</v>
          </cell>
          <cell r="E1372">
            <v>0</v>
          </cell>
          <cell r="F1372">
            <v>0</v>
          </cell>
          <cell r="G1372">
            <v>0</v>
          </cell>
        </row>
        <row r="1373">
          <cell r="A1373">
            <v>740225</v>
          </cell>
          <cell r="B1373" t="str">
            <v>Cuentas por pagar</v>
          </cell>
          <cell r="C1373">
            <v>0</v>
          </cell>
          <cell r="D1373">
            <v>0</v>
          </cell>
          <cell r="E1373">
            <v>0</v>
          </cell>
          <cell r="F1373">
            <v>0</v>
          </cell>
          <cell r="G1373">
            <v>0</v>
          </cell>
        </row>
        <row r="1374">
          <cell r="A1374">
            <v>740230</v>
          </cell>
          <cell r="B1374" t="str">
            <v>Obligaciones financieras</v>
          </cell>
          <cell r="C1374">
            <v>0</v>
          </cell>
          <cell r="D1374">
            <v>0</v>
          </cell>
          <cell r="E1374">
            <v>0</v>
          </cell>
          <cell r="F1374">
            <v>0</v>
          </cell>
          <cell r="G1374">
            <v>0</v>
          </cell>
        </row>
        <row r="1375">
          <cell r="A1375">
            <v>740235</v>
          </cell>
          <cell r="B1375" t="str">
            <v>Valores en circulación</v>
          </cell>
          <cell r="C1375">
            <v>0</v>
          </cell>
          <cell r="D1375">
            <v>0</v>
          </cell>
          <cell r="E1375">
            <v>0</v>
          </cell>
          <cell r="F1375">
            <v>0</v>
          </cell>
          <cell r="G1375">
            <v>0</v>
          </cell>
        </row>
        <row r="1376">
          <cell r="A1376">
            <v>740245</v>
          </cell>
          <cell r="B1376" t="str">
            <v>Otros pasivos</v>
          </cell>
          <cell r="C1376">
            <v>0</v>
          </cell>
          <cell r="D1376">
            <v>0</v>
          </cell>
          <cell r="E1376">
            <v>0</v>
          </cell>
          <cell r="F1376">
            <v>0</v>
          </cell>
          <cell r="G1376">
            <v>10000</v>
          </cell>
        </row>
        <row r="1377">
          <cell r="A1377">
            <v>740250</v>
          </cell>
          <cell r="B1377" t="str">
            <v>Contingentes</v>
          </cell>
          <cell r="C1377">
            <v>0</v>
          </cell>
          <cell r="D1377">
            <v>0</v>
          </cell>
          <cell r="E1377">
            <v>0</v>
          </cell>
          <cell r="F1377">
            <v>0</v>
          </cell>
          <cell r="G1377">
            <v>0</v>
          </cell>
        </row>
        <row r="1378">
          <cell r="A1378">
            <v>740305</v>
          </cell>
          <cell r="B1378" t="str">
            <v>OBLIGACIONES CON EL PÚBLICO</v>
          </cell>
          <cell r="C1378">
            <v>0</v>
          </cell>
          <cell r="D1378">
            <v>0</v>
          </cell>
          <cell r="E1378">
            <v>0</v>
          </cell>
          <cell r="F1378">
            <v>0</v>
          </cell>
          <cell r="G1378">
            <v>0</v>
          </cell>
        </row>
        <row r="1379">
          <cell r="A1379">
            <v>740310</v>
          </cell>
          <cell r="B1379" t="str">
            <v>Obligaciones interfinancieras</v>
          </cell>
          <cell r="C1379">
            <v>0</v>
          </cell>
          <cell r="D1379">
            <v>0</v>
          </cell>
          <cell r="E1379">
            <v>0</v>
          </cell>
          <cell r="F1379">
            <v>0</v>
          </cell>
          <cell r="G1379">
            <v>0</v>
          </cell>
        </row>
        <row r="1380">
          <cell r="A1380">
            <v>740315</v>
          </cell>
          <cell r="B1380" t="str">
            <v>Obligaciones inmediatas</v>
          </cell>
          <cell r="C1380">
            <v>0</v>
          </cell>
          <cell r="D1380">
            <v>0</v>
          </cell>
          <cell r="E1380">
            <v>0</v>
          </cell>
          <cell r="F1380">
            <v>0</v>
          </cell>
          <cell r="G1380">
            <v>0</v>
          </cell>
        </row>
        <row r="1381">
          <cell r="A1381">
            <v>740320</v>
          </cell>
          <cell r="B1381" t="str">
            <v>ACEPTACIONES EN CIRCULACIÓN</v>
          </cell>
          <cell r="C1381">
            <v>0</v>
          </cell>
          <cell r="D1381">
            <v>0</v>
          </cell>
          <cell r="E1381">
            <v>0</v>
          </cell>
          <cell r="F1381">
            <v>0</v>
          </cell>
          <cell r="G1381">
            <v>0</v>
          </cell>
        </row>
        <row r="1382">
          <cell r="A1382">
            <v>740325</v>
          </cell>
          <cell r="B1382" t="str">
            <v>Cuentas por pagar</v>
          </cell>
          <cell r="C1382">
            <v>0</v>
          </cell>
          <cell r="D1382">
            <v>0</v>
          </cell>
          <cell r="E1382">
            <v>0</v>
          </cell>
          <cell r="F1382">
            <v>0</v>
          </cell>
          <cell r="G1382">
            <v>0</v>
          </cell>
        </row>
        <row r="1383">
          <cell r="A1383">
            <v>740330</v>
          </cell>
          <cell r="B1383" t="str">
            <v>Obligaciones financieras</v>
          </cell>
          <cell r="C1383">
            <v>0</v>
          </cell>
          <cell r="D1383">
            <v>0</v>
          </cell>
          <cell r="E1383">
            <v>0</v>
          </cell>
          <cell r="F1383">
            <v>0</v>
          </cell>
          <cell r="G1383">
            <v>0</v>
          </cell>
        </row>
        <row r="1384">
          <cell r="A1384">
            <v>740335</v>
          </cell>
          <cell r="B1384" t="str">
            <v>Valores en circulación</v>
          </cell>
          <cell r="C1384">
            <v>0</v>
          </cell>
          <cell r="D1384">
            <v>0</v>
          </cell>
          <cell r="E1384">
            <v>0</v>
          </cell>
          <cell r="F1384">
            <v>0</v>
          </cell>
          <cell r="G1384">
            <v>0</v>
          </cell>
        </row>
        <row r="1385">
          <cell r="A1385">
            <v>740345</v>
          </cell>
          <cell r="B1385" t="str">
            <v>Otros pasivos</v>
          </cell>
          <cell r="C1385">
            <v>0</v>
          </cell>
          <cell r="D1385">
            <v>0</v>
          </cell>
          <cell r="E1385">
            <v>0</v>
          </cell>
          <cell r="F1385">
            <v>0</v>
          </cell>
          <cell r="G1385">
            <v>0</v>
          </cell>
        </row>
        <row r="1386">
          <cell r="A1386">
            <v>740350</v>
          </cell>
          <cell r="B1386" t="str">
            <v>Contingentes</v>
          </cell>
          <cell r="C1386">
            <v>0</v>
          </cell>
          <cell r="D1386">
            <v>0</v>
          </cell>
          <cell r="E1386">
            <v>0</v>
          </cell>
          <cell r="F1386">
            <v>0</v>
          </cell>
          <cell r="G1386">
            <v>0</v>
          </cell>
        </row>
        <row r="1387">
          <cell r="A1387">
            <v>740405</v>
          </cell>
          <cell r="B1387" t="str">
            <v>OBLIGACIONES CON EL PÚBLICO</v>
          </cell>
          <cell r="C1387">
            <v>681205759.95000005</v>
          </cell>
          <cell r="D1387">
            <v>52981063.439999998</v>
          </cell>
          <cell r="E1387">
            <v>0</v>
          </cell>
          <cell r="F1387">
            <v>345943.53</v>
          </cell>
          <cell r="G1387">
            <v>0</v>
          </cell>
        </row>
        <row r="1388">
          <cell r="A1388">
            <v>740410</v>
          </cell>
          <cell r="B1388" t="str">
            <v>Obligaciones inmediatas</v>
          </cell>
          <cell r="C1388">
            <v>0</v>
          </cell>
          <cell r="D1388">
            <v>0</v>
          </cell>
          <cell r="E1388">
            <v>0</v>
          </cell>
          <cell r="F1388">
            <v>0</v>
          </cell>
          <cell r="G1388">
            <v>0</v>
          </cell>
        </row>
        <row r="1389">
          <cell r="A1389">
            <v>740605</v>
          </cell>
          <cell r="B1389" t="str">
            <v>Inversiones</v>
          </cell>
          <cell r="C1389">
            <v>0</v>
          </cell>
          <cell r="D1389">
            <v>0</v>
          </cell>
          <cell r="E1389">
            <v>0</v>
          </cell>
          <cell r="F1389">
            <v>0</v>
          </cell>
          <cell r="G1389">
            <v>0</v>
          </cell>
        </row>
        <row r="1390">
          <cell r="A1390">
            <v>740610</v>
          </cell>
          <cell r="B1390" t="str">
            <v>Cartera de créditos</v>
          </cell>
          <cell r="C1390">
            <v>0</v>
          </cell>
          <cell r="D1390">
            <v>8534064.3000000007</v>
          </cell>
          <cell r="E1390">
            <v>0</v>
          </cell>
          <cell r="F1390">
            <v>0</v>
          </cell>
          <cell r="G1390">
            <v>46673.63</v>
          </cell>
        </row>
        <row r="1391">
          <cell r="A1391">
            <v>740615</v>
          </cell>
          <cell r="B1391" t="str">
            <v>Deudores por aceptación</v>
          </cell>
          <cell r="C1391">
            <v>0</v>
          </cell>
          <cell r="D1391">
            <v>0</v>
          </cell>
          <cell r="E1391">
            <v>0</v>
          </cell>
          <cell r="F1391">
            <v>0</v>
          </cell>
          <cell r="G1391">
            <v>0</v>
          </cell>
        </row>
        <row r="1392">
          <cell r="A1392">
            <v>740620</v>
          </cell>
          <cell r="B1392" t="str">
            <v>Cuentas por cobrar</v>
          </cell>
          <cell r="C1392">
            <v>0</v>
          </cell>
          <cell r="D1392">
            <v>0</v>
          </cell>
          <cell r="E1392">
            <v>0</v>
          </cell>
          <cell r="F1392">
            <v>0</v>
          </cell>
          <cell r="G1392">
            <v>0</v>
          </cell>
        </row>
        <row r="1393">
          <cell r="A1393">
            <v>740625</v>
          </cell>
          <cell r="B1393" t="str">
            <v>Bienes  adjudicados por pago y arrendamiento mercantil</v>
          </cell>
          <cell r="C1393">
            <v>0</v>
          </cell>
          <cell r="D1393">
            <v>0</v>
          </cell>
          <cell r="E1393">
            <v>0</v>
          </cell>
          <cell r="F1393">
            <v>0</v>
          </cell>
          <cell r="G1393">
            <v>0</v>
          </cell>
        </row>
        <row r="1394">
          <cell r="A1394">
            <v>740630</v>
          </cell>
          <cell r="B1394" t="str">
            <v>Otros Activos</v>
          </cell>
          <cell r="C1394">
            <v>0</v>
          </cell>
          <cell r="D1394">
            <v>0</v>
          </cell>
          <cell r="E1394">
            <v>1669800.97</v>
          </cell>
          <cell r="F1394">
            <v>0</v>
          </cell>
          <cell r="G1394">
            <v>0</v>
          </cell>
        </row>
        <row r="1395">
          <cell r="A1395">
            <v>740635</v>
          </cell>
          <cell r="B1395" t="str">
            <v>Operaciones contingentes</v>
          </cell>
          <cell r="C1395">
            <v>0</v>
          </cell>
          <cell r="D1395">
            <v>0</v>
          </cell>
          <cell r="E1395">
            <v>0</v>
          </cell>
          <cell r="F1395">
            <v>0</v>
          </cell>
          <cell r="G1395">
            <v>0</v>
          </cell>
        </row>
        <row r="1396">
          <cell r="A1396">
            <v>740705</v>
          </cell>
          <cell r="B1396" t="str">
            <v>Depósitos monetarios</v>
          </cell>
          <cell r="C1396">
            <v>0</v>
          </cell>
          <cell r="D1396">
            <v>0</v>
          </cell>
          <cell r="E1396">
            <v>0</v>
          </cell>
          <cell r="F1396">
            <v>0</v>
          </cell>
          <cell r="G1396">
            <v>0</v>
          </cell>
        </row>
        <row r="1397">
          <cell r="A1397">
            <v>740710</v>
          </cell>
          <cell r="B1397" t="str">
            <v>Depósitos de ahorro</v>
          </cell>
          <cell r="C1397">
            <v>209558.34999999998</v>
          </cell>
          <cell r="D1397">
            <v>8473.619999999999</v>
          </cell>
          <cell r="E1397">
            <v>67.61</v>
          </cell>
          <cell r="F1397">
            <v>0</v>
          </cell>
          <cell r="G1397">
            <v>0</v>
          </cell>
        </row>
        <row r="1398">
          <cell r="A1398">
            <v>740715</v>
          </cell>
          <cell r="B1398" t="str">
            <v>Otros depósitos</v>
          </cell>
          <cell r="C1398">
            <v>1587354.24</v>
          </cell>
          <cell r="D1398">
            <v>0</v>
          </cell>
          <cell r="E1398">
            <v>0</v>
          </cell>
          <cell r="F1398">
            <v>0</v>
          </cell>
          <cell r="G1398">
            <v>0</v>
          </cell>
        </row>
        <row r="1399">
          <cell r="A1399">
            <v>740720</v>
          </cell>
          <cell r="B1399" t="str">
            <v>Operaciones de reporto</v>
          </cell>
          <cell r="C1399">
            <v>0</v>
          </cell>
          <cell r="D1399">
            <v>0</v>
          </cell>
          <cell r="E1399">
            <v>0</v>
          </cell>
          <cell r="F1399">
            <v>0</v>
          </cell>
          <cell r="G1399">
            <v>0</v>
          </cell>
        </row>
        <row r="1400">
          <cell r="A1400">
            <v>740725</v>
          </cell>
          <cell r="B1400" t="str">
            <v>Depósitos a plazo</v>
          </cell>
          <cell r="C1400">
            <v>5518915.79</v>
          </cell>
          <cell r="D1400">
            <v>0</v>
          </cell>
          <cell r="E1400">
            <v>0</v>
          </cell>
          <cell r="F1400">
            <v>0</v>
          </cell>
          <cell r="G1400">
            <v>0</v>
          </cell>
        </row>
        <row r="1401">
          <cell r="A1401">
            <v>740730</v>
          </cell>
          <cell r="B1401" t="str">
            <v>Depósitos por confirmar</v>
          </cell>
          <cell r="C1401">
            <v>0</v>
          </cell>
          <cell r="D1401">
            <v>0</v>
          </cell>
          <cell r="E1401">
            <v>0</v>
          </cell>
          <cell r="F1401">
            <v>0</v>
          </cell>
          <cell r="G1401">
            <v>0</v>
          </cell>
        </row>
        <row r="1402">
          <cell r="A1402">
            <v>740815</v>
          </cell>
          <cell r="B1402" t="str">
            <v>Reinversión</v>
          </cell>
          <cell r="C1402">
            <v>0</v>
          </cell>
          <cell r="D1402">
            <v>0</v>
          </cell>
          <cell r="E1402">
            <v>0</v>
          </cell>
          <cell r="F1402">
            <v>0</v>
          </cell>
          <cell r="G1402">
            <v>0</v>
          </cell>
        </row>
        <row r="1403">
          <cell r="A1403">
            <v>740820</v>
          </cell>
          <cell r="B1403" t="str">
            <v>Revalorización del patrimonio</v>
          </cell>
          <cell r="C1403">
            <v>0</v>
          </cell>
          <cell r="D1403">
            <v>0</v>
          </cell>
          <cell r="E1403">
            <v>0</v>
          </cell>
          <cell r="F1403">
            <v>0</v>
          </cell>
          <cell r="G1403">
            <v>0</v>
          </cell>
        </row>
        <row r="1404">
          <cell r="A1404">
            <v>740905</v>
          </cell>
          <cell r="B1404" t="str">
            <v>En garantía</v>
          </cell>
          <cell r="C1404">
            <v>0</v>
          </cell>
          <cell r="D1404">
            <v>0</v>
          </cell>
          <cell r="E1404">
            <v>0</v>
          </cell>
          <cell r="F1404">
            <v>0</v>
          </cell>
          <cell r="G1404">
            <v>0</v>
          </cell>
        </row>
        <row r="1405">
          <cell r="A1405">
            <v>740910</v>
          </cell>
          <cell r="B1405" t="str">
            <v>En administración</v>
          </cell>
          <cell r="C1405">
            <v>0</v>
          </cell>
          <cell r="D1405">
            <v>0</v>
          </cell>
          <cell r="E1405">
            <v>0</v>
          </cell>
          <cell r="F1405">
            <v>0</v>
          </cell>
          <cell r="G1405">
            <v>0</v>
          </cell>
        </row>
        <row r="1406">
          <cell r="A1406">
            <v>740915</v>
          </cell>
          <cell r="B1406" t="str">
            <v>Inmobiliarios</v>
          </cell>
          <cell r="C1406">
            <v>0</v>
          </cell>
          <cell r="D1406">
            <v>0</v>
          </cell>
          <cell r="E1406">
            <v>0</v>
          </cell>
          <cell r="F1406">
            <v>0</v>
          </cell>
          <cell r="G1406">
            <v>0</v>
          </cell>
        </row>
        <row r="1407">
          <cell r="A1407">
            <v>740920</v>
          </cell>
          <cell r="B1407" t="str">
            <v>Inversiones de disponibilidad restringida</v>
          </cell>
          <cell r="C1407">
            <v>0</v>
          </cell>
          <cell r="D1407">
            <v>0</v>
          </cell>
          <cell r="E1407">
            <v>0</v>
          </cell>
          <cell r="F1407">
            <v>0</v>
          </cell>
          <cell r="G1407">
            <v>0</v>
          </cell>
        </row>
        <row r="1408">
          <cell r="A1408">
            <v>740925</v>
          </cell>
          <cell r="B1408" t="str">
            <v>Cartera de créditos comercial</v>
          </cell>
          <cell r="C1408">
            <v>0</v>
          </cell>
          <cell r="D1408">
            <v>0</v>
          </cell>
          <cell r="E1408">
            <v>0</v>
          </cell>
          <cell r="F1408">
            <v>0</v>
          </cell>
          <cell r="G1408">
            <v>0</v>
          </cell>
        </row>
        <row r="1409">
          <cell r="A1409">
            <v>740965</v>
          </cell>
          <cell r="B1409" t="str">
            <v>Cartera de Créditos refinanciada</v>
          </cell>
          <cell r="C1409">
            <v>0</v>
          </cell>
          <cell r="D1409">
            <v>0</v>
          </cell>
          <cell r="E1409">
            <v>0</v>
          </cell>
          <cell r="F1409">
            <v>0</v>
          </cell>
          <cell r="G1409">
            <v>0</v>
          </cell>
        </row>
        <row r="1410">
          <cell r="A1410">
            <v>740970</v>
          </cell>
          <cell r="B1410" t="str">
            <v>Cartera de créditos reestructurada</v>
          </cell>
          <cell r="C1410">
            <v>0</v>
          </cell>
          <cell r="D1410">
            <v>0</v>
          </cell>
          <cell r="E1410">
            <v>0</v>
          </cell>
          <cell r="F1410">
            <v>0</v>
          </cell>
          <cell r="G1410">
            <v>0</v>
          </cell>
        </row>
        <row r="1411">
          <cell r="A1411">
            <v>740975</v>
          </cell>
          <cell r="B1411" t="str">
            <v>Bienes muebles</v>
          </cell>
          <cell r="C1411">
            <v>0</v>
          </cell>
          <cell r="D1411">
            <v>0</v>
          </cell>
          <cell r="E1411">
            <v>0</v>
          </cell>
          <cell r="F1411">
            <v>0</v>
          </cell>
          <cell r="G1411">
            <v>0</v>
          </cell>
        </row>
        <row r="1412">
          <cell r="A1412">
            <v>740980</v>
          </cell>
          <cell r="B1412" t="str">
            <v>Bienes inmuebles</v>
          </cell>
          <cell r="C1412">
            <v>0</v>
          </cell>
          <cell r="D1412">
            <v>0</v>
          </cell>
          <cell r="E1412">
            <v>0</v>
          </cell>
          <cell r="F1412">
            <v>0</v>
          </cell>
          <cell r="G1412">
            <v>0</v>
          </cell>
        </row>
        <row r="1413">
          <cell r="A1413">
            <v>740985</v>
          </cell>
          <cell r="B1413" t="str">
            <v>Otros Activos</v>
          </cell>
          <cell r="C1413">
            <v>0</v>
          </cell>
          <cell r="D1413">
            <v>0</v>
          </cell>
          <cell r="E1413">
            <v>0</v>
          </cell>
          <cell r="F1413">
            <v>0</v>
          </cell>
          <cell r="G1413">
            <v>0</v>
          </cell>
        </row>
        <row r="1414">
          <cell r="A1414">
            <v>740990</v>
          </cell>
          <cell r="B1414" t="str">
            <v>Otros</v>
          </cell>
          <cell r="C1414">
            <v>0</v>
          </cell>
          <cell r="D1414">
            <v>0</v>
          </cell>
          <cell r="E1414">
            <v>0</v>
          </cell>
          <cell r="F1414">
            <v>0</v>
          </cell>
          <cell r="G1414">
            <v>0</v>
          </cell>
        </row>
        <row r="1415">
          <cell r="A1415">
            <v>741105</v>
          </cell>
          <cell r="B1415" t="str">
            <v>Depósitos a la Vista</v>
          </cell>
          <cell r="C1415">
            <v>0</v>
          </cell>
          <cell r="D1415">
            <v>0</v>
          </cell>
          <cell r="E1415">
            <v>0</v>
          </cell>
          <cell r="F1415">
            <v>0</v>
          </cell>
          <cell r="G1415">
            <v>0</v>
          </cell>
        </row>
        <row r="1416">
          <cell r="A1416">
            <v>741110</v>
          </cell>
          <cell r="B1416" t="str">
            <v>Operaciones de reporto</v>
          </cell>
          <cell r="C1416">
            <v>0</v>
          </cell>
          <cell r="D1416">
            <v>0</v>
          </cell>
          <cell r="E1416">
            <v>0</v>
          </cell>
          <cell r="F1416">
            <v>0</v>
          </cell>
          <cell r="G1416">
            <v>0</v>
          </cell>
        </row>
        <row r="1417">
          <cell r="A1417">
            <v>741115</v>
          </cell>
          <cell r="B1417" t="str">
            <v>Depósitos a plazo</v>
          </cell>
          <cell r="C1417">
            <v>0</v>
          </cell>
          <cell r="D1417">
            <v>0</v>
          </cell>
          <cell r="E1417">
            <v>0</v>
          </cell>
          <cell r="F1417">
            <v>0</v>
          </cell>
          <cell r="G1417">
            <v>0</v>
          </cell>
        </row>
        <row r="1418">
          <cell r="A1418">
            <v>741120</v>
          </cell>
          <cell r="B1418" t="str">
            <v>OPERACIONES INTERFINANCIERAS</v>
          </cell>
          <cell r="C1418">
            <v>0</v>
          </cell>
          <cell r="D1418">
            <v>0</v>
          </cell>
          <cell r="E1418">
            <v>0</v>
          </cell>
          <cell r="F1418">
            <v>0</v>
          </cell>
          <cell r="G1418">
            <v>0</v>
          </cell>
        </row>
        <row r="1419">
          <cell r="A1419">
            <v>741125</v>
          </cell>
          <cell r="B1419" t="str">
            <v>Obligaciones inmediatas</v>
          </cell>
          <cell r="C1419">
            <v>0</v>
          </cell>
          <cell r="D1419">
            <v>0</v>
          </cell>
          <cell r="E1419">
            <v>0</v>
          </cell>
          <cell r="F1419">
            <v>0</v>
          </cell>
          <cell r="G1419">
            <v>0</v>
          </cell>
        </row>
        <row r="1420">
          <cell r="A1420">
            <v>741130</v>
          </cell>
          <cell r="B1420" t="str">
            <v>Cuentas por pagar</v>
          </cell>
          <cell r="C1420">
            <v>0</v>
          </cell>
          <cell r="D1420">
            <v>0</v>
          </cell>
          <cell r="E1420">
            <v>0</v>
          </cell>
          <cell r="F1420">
            <v>0</v>
          </cell>
          <cell r="G1420">
            <v>0</v>
          </cell>
        </row>
        <row r="1421">
          <cell r="A1421">
            <v>741135</v>
          </cell>
          <cell r="B1421" t="str">
            <v>Obligaciones financieras</v>
          </cell>
          <cell r="C1421">
            <v>0</v>
          </cell>
          <cell r="D1421">
            <v>0</v>
          </cell>
          <cell r="E1421">
            <v>0</v>
          </cell>
          <cell r="F1421">
            <v>0</v>
          </cell>
          <cell r="G1421">
            <v>0</v>
          </cell>
        </row>
        <row r="1422">
          <cell r="A1422">
            <v>741140</v>
          </cell>
          <cell r="B1422" t="str">
            <v>Otros pasivos</v>
          </cell>
          <cell r="C1422">
            <v>0</v>
          </cell>
          <cell r="D1422">
            <v>0</v>
          </cell>
          <cell r="E1422">
            <v>0</v>
          </cell>
          <cell r="F1422">
            <v>0</v>
          </cell>
          <cell r="G1422">
            <v>0</v>
          </cell>
        </row>
        <row r="1423">
          <cell r="A1423">
            <v>741205</v>
          </cell>
          <cell r="B1423" t="str">
            <v>Pasivos garantizados conforme a la ley</v>
          </cell>
          <cell r="C1423">
            <v>0</v>
          </cell>
          <cell r="D1423">
            <v>0</v>
          </cell>
          <cell r="E1423">
            <v>0</v>
          </cell>
          <cell r="F1423">
            <v>0</v>
          </cell>
          <cell r="G1423">
            <v>0</v>
          </cell>
        </row>
        <row r="1424">
          <cell r="A1424">
            <v>741210</v>
          </cell>
          <cell r="B1424" t="str">
            <v>Costas judiciales causadas en interés común de los acreedores</v>
          </cell>
          <cell r="C1424">
            <v>0</v>
          </cell>
          <cell r="D1424">
            <v>0</v>
          </cell>
          <cell r="E1424">
            <v>0</v>
          </cell>
          <cell r="F1424">
            <v>0</v>
          </cell>
          <cell r="G1424">
            <v>0</v>
          </cell>
        </row>
        <row r="1425">
          <cell r="A1425">
            <v>741215</v>
          </cell>
          <cell r="B1425" t="str">
            <v>Deudas con trabajadores e IESS</v>
          </cell>
          <cell r="C1425">
            <v>0</v>
          </cell>
          <cell r="D1425">
            <v>0</v>
          </cell>
          <cell r="E1425">
            <v>0</v>
          </cell>
          <cell r="F1425">
            <v>0</v>
          </cell>
          <cell r="G1425">
            <v>0</v>
          </cell>
        </row>
        <row r="1426">
          <cell r="A1426">
            <v>741220</v>
          </cell>
          <cell r="B1426" t="str">
            <v>Impuestos, tasas y contribuciones</v>
          </cell>
          <cell r="C1426">
            <v>0</v>
          </cell>
          <cell r="D1426">
            <v>0</v>
          </cell>
          <cell r="E1426">
            <v>0</v>
          </cell>
          <cell r="F1426">
            <v>0</v>
          </cell>
          <cell r="G1426">
            <v>0</v>
          </cell>
        </row>
        <row r="1427">
          <cell r="A1427">
            <v>741225</v>
          </cell>
          <cell r="B1427" t="str">
            <v>Obligaciones por depósitos y captaciones del público</v>
          </cell>
          <cell r="C1427">
            <v>0</v>
          </cell>
          <cell r="D1427">
            <v>0</v>
          </cell>
          <cell r="E1427">
            <v>0</v>
          </cell>
          <cell r="F1427">
            <v>0</v>
          </cell>
          <cell r="G1427">
            <v>0</v>
          </cell>
        </row>
        <row r="1428">
          <cell r="A1428">
            <v>741230</v>
          </cell>
          <cell r="B1428" t="str">
            <v>Otros créditos de acuerdo al orden y forma determinados en el Código Civil</v>
          </cell>
          <cell r="C1428">
            <v>0</v>
          </cell>
          <cell r="D1428">
            <v>0</v>
          </cell>
          <cell r="E1428">
            <v>0</v>
          </cell>
          <cell r="F1428">
            <v>0</v>
          </cell>
          <cell r="G1428">
            <v>0</v>
          </cell>
        </row>
        <row r="1429">
          <cell r="A1429">
            <v>741235</v>
          </cell>
          <cell r="B1429" t="str">
            <v>Accionistas, administradores y vinculados</v>
          </cell>
          <cell r="C1429">
            <v>0</v>
          </cell>
          <cell r="D1429">
            <v>0</v>
          </cell>
          <cell r="E1429">
            <v>0</v>
          </cell>
          <cell r="F1429">
            <v>0</v>
          </cell>
          <cell r="G1429">
            <v>0</v>
          </cell>
        </row>
        <row r="1430">
          <cell r="A1430">
            <v>741401</v>
          </cell>
          <cell r="B1430" t="str">
            <v>Provisión cartera refinanciada comercial prioritario</v>
          </cell>
          <cell r="C1430">
            <v>220431.16999999998</v>
          </cell>
          <cell r="D1430">
            <v>53548.98</v>
          </cell>
          <cell r="E1430">
            <v>63.84</v>
          </cell>
          <cell r="F1430">
            <v>0</v>
          </cell>
          <cell r="G1430">
            <v>0</v>
          </cell>
        </row>
        <row r="1431">
          <cell r="A1431">
            <v>741402</v>
          </cell>
          <cell r="B1431" t="str">
            <v>Provisión cartera refinanciada consumo prioritario</v>
          </cell>
          <cell r="C1431">
            <v>519086.52999999997</v>
          </cell>
          <cell r="D1431">
            <v>21779.999999999996</v>
          </cell>
          <cell r="E1431">
            <v>7053.7099999999991</v>
          </cell>
          <cell r="F1431">
            <v>37.159999999999997</v>
          </cell>
          <cell r="G1431">
            <v>125.99</v>
          </cell>
        </row>
        <row r="1432">
          <cell r="A1432">
            <v>741403</v>
          </cell>
          <cell r="B1432" t="str">
            <v>Provisión cartera refinanciada inmobiliaria</v>
          </cell>
          <cell r="C1432">
            <v>25605.33</v>
          </cell>
          <cell r="D1432">
            <v>116.34</v>
          </cell>
          <cell r="E1432">
            <v>2253.7000000000003</v>
          </cell>
          <cell r="F1432">
            <v>0</v>
          </cell>
          <cell r="G1432">
            <v>0.41</v>
          </cell>
        </row>
        <row r="1433">
          <cell r="A1433">
            <v>741404</v>
          </cell>
          <cell r="B1433" t="str">
            <v>Provisión cartera refinanciada microcrédito</v>
          </cell>
          <cell r="C1433">
            <v>690617.54999999993</v>
          </cell>
          <cell r="D1433">
            <v>15271.78</v>
          </cell>
          <cell r="E1433">
            <v>19379.469999999998</v>
          </cell>
          <cell r="F1433">
            <v>15872.029999999999</v>
          </cell>
          <cell r="G1433">
            <v>0</v>
          </cell>
        </row>
        <row r="1434">
          <cell r="A1434">
            <v>741405</v>
          </cell>
          <cell r="B1434" t="str">
            <v>Provisión cartera refinanciada productivo</v>
          </cell>
          <cell r="C1434">
            <v>0</v>
          </cell>
          <cell r="D1434">
            <v>0</v>
          </cell>
          <cell r="E1434">
            <v>0</v>
          </cell>
          <cell r="F1434">
            <v>0</v>
          </cell>
          <cell r="G1434">
            <v>0</v>
          </cell>
        </row>
        <row r="1435">
          <cell r="A1435">
            <v>741406</v>
          </cell>
          <cell r="B1435" t="str">
            <v>Provisión cartera refinanciada comercial ordinario</v>
          </cell>
          <cell r="C1435">
            <v>0</v>
          </cell>
          <cell r="D1435">
            <v>0</v>
          </cell>
          <cell r="E1435">
            <v>0</v>
          </cell>
          <cell r="F1435">
            <v>0</v>
          </cell>
          <cell r="G1435">
            <v>0</v>
          </cell>
        </row>
        <row r="1436">
          <cell r="A1436">
            <v>741409</v>
          </cell>
          <cell r="B1436" t="str">
            <v>Provisión cartera reestructurada comercial prioritario</v>
          </cell>
          <cell r="C1436">
            <v>790844.25</v>
          </cell>
          <cell r="D1436">
            <v>1117740.9099999999</v>
          </cell>
          <cell r="E1436">
            <v>152175.35999999999</v>
          </cell>
          <cell r="F1436">
            <v>0</v>
          </cell>
          <cell r="G1436">
            <v>0</v>
          </cell>
        </row>
        <row r="1437">
          <cell r="A1437">
            <v>741410</v>
          </cell>
          <cell r="B1437" t="str">
            <v>Provisión cartera reestructurada consumo prioritario</v>
          </cell>
          <cell r="C1437">
            <v>1776514.7400000002</v>
          </cell>
          <cell r="D1437">
            <v>256889.07</v>
          </cell>
          <cell r="E1437">
            <v>149423.97000000003</v>
          </cell>
          <cell r="F1437">
            <v>3439.2</v>
          </cell>
          <cell r="G1437">
            <v>4433.32</v>
          </cell>
        </row>
        <row r="1438">
          <cell r="A1438">
            <v>741411</v>
          </cell>
          <cell r="B1438" t="str">
            <v>Provisión cartera reestructurada inmobiliaria</v>
          </cell>
          <cell r="C1438">
            <v>251055.39</v>
          </cell>
          <cell r="D1438">
            <v>293097.43</v>
          </cell>
          <cell r="E1438">
            <v>10674.619999999999</v>
          </cell>
          <cell r="F1438">
            <v>0</v>
          </cell>
          <cell r="G1438">
            <v>2.08</v>
          </cell>
        </row>
        <row r="1439">
          <cell r="A1439">
            <v>741412</v>
          </cell>
          <cell r="B1439" t="str">
            <v>Provisión cartera reestructurada microcrédito</v>
          </cell>
          <cell r="C1439">
            <v>2163782.9299999997</v>
          </cell>
          <cell r="D1439">
            <v>487756.14999999997</v>
          </cell>
          <cell r="E1439">
            <v>306857.62</v>
          </cell>
          <cell r="F1439">
            <v>14359.619999999999</v>
          </cell>
          <cell r="G1439">
            <v>3679.5499999999997</v>
          </cell>
        </row>
        <row r="1440">
          <cell r="A1440">
            <v>741413</v>
          </cell>
          <cell r="B1440" t="str">
            <v>Provisión cartera reestructurada productivo</v>
          </cell>
          <cell r="C1440">
            <v>0</v>
          </cell>
          <cell r="D1440">
            <v>0</v>
          </cell>
          <cell r="E1440">
            <v>0</v>
          </cell>
          <cell r="F1440">
            <v>0</v>
          </cell>
          <cell r="G1440">
            <v>0</v>
          </cell>
        </row>
        <row r="1441">
          <cell r="A1441">
            <v>741414</v>
          </cell>
          <cell r="B1441" t="str">
            <v>Provisión cartera reestructurada comercial ordinario</v>
          </cell>
          <cell r="C1441">
            <v>30983.759999999998</v>
          </cell>
          <cell r="D1441">
            <v>0</v>
          </cell>
          <cell r="E1441">
            <v>0</v>
          </cell>
          <cell r="F1441">
            <v>0</v>
          </cell>
          <cell r="G1441">
            <v>0</v>
          </cell>
        </row>
        <row r="1442">
          <cell r="A1442">
            <v>741417</v>
          </cell>
          <cell r="B1442" t="str">
            <v>Provisión genérica por tecnología crediticia cartera de consumo prioritario</v>
          </cell>
          <cell r="C1442">
            <v>16834520.760000002</v>
          </cell>
          <cell r="D1442">
            <v>2730605.0300000003</v>
          </cell>
          <cell r="E1442">
            <v>200085.06</v>
          </cell>
          <cell r="F1442">
            <v>119522.39</v>
          </cell>
          <cell r="G1442">
            <v>0</v>
          </cell>
        </row>
        <row r="1443">
          <cell r="A1443">
            <v>741418</v>
          </cell>
          <cell r="B1443" t="str">
            <v>Provisión genérica por tecnología crediticia cartera de microcrédito</v>
          </cell>
          <cell r="C1443">
            <v>38653370.430000007</v>
          </cell>
          <cell r="D1443">
            <v>1835524.23</v>
          </cell>
          <cell r="E1443">
            <v>443963.25</v>
          </cell>
          <cell r="F1443">
            <v>0</v>
          </cell>
          <cell r="G1443">
            <v>0</v>
          </cell>
        </row>
        <row r="1444">
          <cell r="A1444">
            <v>741419</v>
          </cell>
          <cell r="B1444" t="str">
            <v>Provisión genérica por tecnología crediticia cartera de crédito educativo</v>
          </cell>
          <cell r="C1444">
            <v>0</v>
          </cell>
          <cell r="D1444">
            <v>0</v>
          </cell>
          <cell r="E1444">
            <v>0</v>
          </cell>
          <cell r="F1444">
            <v>0</v>
          </cell>
          <cell r="G1444">
            <v>0</v>
          </cell>
        </row>
        <row r="1445">
          <cell r="A1445">
            <v>741420</v>
          </cell>
          <cell r="B1445" t="str">
            <v>Provisión genérica voluntaria cartera comercial prioritaria</v>
          </cell>
          <cell r="C1445">
            <v>149114.03000000003</v>
          </cell>
          <cell r="D1445">
            <v>0</v>
          </cell>
          <cell r="E1445">
            <v>0</v>
          </cell>
          <cell r="F1445">
            <v>25757.17</v>
          </cell>
          <cell r="G1445">
            <v>5235.2299999999996</v>
          </cell>
        </row>
        <row r="1446">
          <cell r="A1446">
            <v>741421</v>
          </cell>
          <cell r="B1446" t="str">
            <v>Provisión genérica voluntaria cartera consumo prioritario</v>
          </cell>
          <cell r="C1446">
            <v>8396256.5099999998</v>
          </cell>
          <cell r="D1446">
            <v>1148981.55</v>
          </cell>
          <cell r="E1446">
            <v>141538.78</v>
          </cell>
          <cell r="F1446">
            <v>40167.57</v>
          </cell>
          <cell r="G1446">
            <v>4789.2299999999996</v>
          </cell>
        </row>
        <row r="1447">
          <cell r="A1447">
            <v>741422</v>
          </cell>
          <cell r="B1447" t="str">
            <v>Provisión genérica voluntaria cartera inmobiliaria</v>
          </cell>
          <cell r="C1447">
            <v>197373.06</v>
          </cell>
          <cell r="D1447">
            <v>138709.41999999998</v>
          </cell>
          <cell r="E1447">
            <v>309.84000000000003</v>
          </cell>
          <cell r="F1447">
            <v>0</v>
          </cell>
          <cell r="G1447">
            <v>6569.45</v>
          </cell>
        </row>
        <row r="1448">
          <cell r="A1448">
            <v>741423</v>
          </cell>
          <cell r="B1448" t="str">
            <v>Provisión genérica voluntaria cartera microcrédito</v>
          </cell>
          <cell r="C1448">
            <v>5405997.54</v>
          </cell>
          <cell r="D1448">
            <v>868273.64</v>
          </cell>
          <cell r="E1448">
            <v>270166.42</v>
          </cell>
          <cell r="F1448">
            <v>41813.53</v>
          </cell>
          <cell r="G1448">
            <v>109439.26</v>
          </cell>
        </row>
        <row r="1449">
          <cell r="A1449">
            <v>741424</v>
          </cell>
          <cell r="B1449" t="str">
            <v>Provisión genérica voluntaria cartera de crédito productivo</v>
          </cell>
          <cell r="C1449">
            <v>0</v>
          </cell>
          <cell r="D1449">
            <v>0</v>
          </cell>
          <cell r="E1449">
            <v>0</v>
          </cell>
          <cell r="F1449">
            <v>0</v>
          </cell>
          <cell r="G1449">
            <v>0</v>
          </cell>
        </row>
        <row r="1450">
          <cell r="A1450">
            <v>741425</v>
          </cell>
          <cell r="B1450" t="str">
            <v>Provisión genérica voluntaria cartera comercial ordinaria</v>
          </cell>
          <cell r="C1450">
            <v>31.09</v>
          </cell>
          <cell r="D1450">
            <v>0</v>
          </cell>
          <cell r="E1450">
            <v>0</v>
          </cell>
          <cell r="F1450">
            <v>0</v>
          </cell>
          <cell r="G1450">
            <v>0</v>
          </cell>
        </row>
        <row r="1451">
          <cell r="A1451">
            <v>741428</v>
          </cell>
          <cell r="B1451" t="str">
            <v>Provisión genérica voluntaria cartera refinanciada</v>
          </cell>
          <cell r="C1451">
            <v>0</v>
          </cell>
          <cell r="D1451">
            <v>0</v>
          </cell>
          <cell r="E1451">
            <v>0</v>
          </cell>
          <cell r="F1451">
            <v>0</v>
          </cell>
          <cell r="G1451">
            <v>0</v>
          </cell>
        </row>
        <row r="1452">
          <cell r="A1452">
            <v>741429</v>
          </cell>
          <cell r="B1452" t="str">
            <v>Provisión genérica voluntaria cartera reestructurada</v>
          </cell>
          <cell r="C1452">
            <v>0</v>
          </cell>
          <cell r="D1452">
            <v>0</v>
          </cell>
          <cell r="E1452">
            <v>0</v>
          </cell>
          <cell r="F1452">
            <v>0</v>
          </cell>
          <cell r="G1452">
            <v>0</v>
          </cell>
        </row>
        <row r="1453">
          <cell r="A1453">
            <v>741430</v>
          </cell>
          <cell r="B1453" t="str">
            <v>Provisión cartera refinanciada de consumo ordinario</v>
          </cell>
          <cell r="C1453">
            <v>12574.34</v>
          </cell>
          <cell r="D1453">
            <v>126.12</v>
          </cell>
          <cell r="E1453">
            <v>366.70000000000005</v>
          </cell>
          <cell r="F1453">
            <v>201.98</v>
          </cell>
          <cell r="G1453">
            <v>0</v>
          </cell>
        </row>
        <row r="1454">
          <cell r="A1454">
            <v>741431</v>
          </cell>
          <cell r="B1454" t="str">
            <v>Provisión cartera refinanciada de vivienda de interés público</v>
          </cell>
          <cell r="C1454">
            <v>0</v>
          </cell>
          <cell r="D1454">
            <v>0</v>
          </cell>
          <cell r="E1454">
            <v>0</v>
          </cell>
          <cell r="F1454">
            <v>0</v>
          </cell>
          <cell r="G1454">
            <v>0</v>
          </cell>
        </row>
        <row r="1455">
          <cell r="A1455">
            <v>741432</v>
          </cell>
          <cell r="B1455" t="str">
            <v>Provisión cartera refinanciada educativo</v>
          </cell>
          <cell r="C1455">
            <v>0</v>
          </cell>
          <cell r="D1455">
            <v>0</v>
          </cell>
          <cell r="E1455">
            <v>0</v>
          </cell>
          <cell r="F1455">
            <v>0</v>
          </cell>
          <cell r="G1455">
            <v>0</v>
          </cell>
        </row>
        <row r="1456">
          <cell r="A1456">
            <v>741434</v>
          </cell>
          <cell r="B1456" t="str">
            <v>Provisión cartera reestructurada de consumo ordinario</v>
          </cell>
          <cell r="C1456">
            <v>37820.07</v>
          </cell>
          <cell r="D1456">
            <v>0</v>
          </cell>
          <cell r="E1456">
            <v>25100.629999999997</v>
          </cell>
          <cell r="F1456">
            <v>2482.59</v>
          </cell>
          <cell r="G1456">
            <v>0</v>
          </cell>
        </row>
        <row r="1457">
          <cell r="A1457">
            <v>741435</v>
          </cell>
          <cell r="B1457" t="str">
            <v>Provisión cartera reestructurada de vivienda de interés público</v>
          </cell>
          <cell r="C1457">
            <v>0</v>
          </cell>
          <cell r="D1457">
            <v>0</v>
          </cell>
          <cell r="E1457">
            <v>0</v>
          </cell>
          <cell r="F1457">
            <v>0</v>
          </cell>
          <cell r="G1457">
            <v>0</v>
          </cell>
        </row>
        <row r="1458">
          <cell r="A1458">
            <v>741436</v>
          </cell>
          <cell r="B1458" t="str">
            <v>Provisión cartera reestructurada educativo</v>
          </cell>
          <cell r="C1458">
            <v>0</v>
          </cell>
          <cell r="D1458">
            <v>0</v>
          </cell>
          <cell r="E1458">
            <v>0</v>
          </cell>
          <cell r="F1458">
            <v>0</v>
          </cell>
          <cell r="G1458">
            <v>0</v>
          </cell>
        </row>
        <row r="1459">
          <cell r="A1459">
            <v>741438</v>
          </cell>
          <cell r="B1459" t="str">
            <v>Provisión genérica por  tecnología crediticia cartera de consumo ordinario</v>
          </cell>
          <cell r="C1459">
            <v>195460.98</v>
          </cell>
          <cell r="D1459">
            <v>141029.99</v>
          </cell>
          <cell r="E1459">
            <v>0</v>
          </cell>
          <cell r="F1459">
            <v>0</v>
          </cell>
          <cell r="G1459">
            <v>0</v>
          </cell>
        </row>
        <row r="1460">
          <cell r="A1460">
            <v>741439</v>
          </cell>
          <cell r="B1460" t="str">
            <v>Provisión genérica voluntaria cartera de consumo ordinario</v>
          </cell>
          <cell r="C1460">
            <v>0</v>
          </cell>
          <cell r="D1460">
            <v>0</v>
          </cell>
          <cell r="E1460">
            <v>0</v>
          </cell>
          <cell r="F1460">
            <v>0</v>
          </cell>
          <cell r="G1460">
            <v>12016.66</v>
          </cell>
        </row>
        <row r="1461">
          <cell r="A1461">
            <v>741440</v>
          </cell>
          <cell r="B1461" t="str">
            <v>Provisión genérica voluntaria cartera de vivienda de interés público</v>
          </cell>
          <cell r="C1461">
            <v>0</v>
          </cell>
          <cell r="D1461">
            <v>0</v>
          </cell>
          <cell r="E1461">
            <v>0</v>
          </cell>
          <cell r="F1461">
            <v>0</v>
          </cell>
          <cell r="G1461">
            <v>0</v>
          </cell>
        </row>
        <row r="1462">
          <cell r="A1462">
            <v>741441</v>
          </cell>
          <cell r="B1462" t="str">
            <v>Provisión genérica voluntaria cartera de crédito educativo</v>
          </cell>
          <cell r="C1462">
            <v>0</v>
          </cell>
          <cell r="D1462">
            <v>0</v>
          </cell>
          <cell r="E1462">
            <v>0</v>
          </cell>
          <cell r="F1462">
            <v>0</v>
          </cell>
          <cell r="G1462">
            <v>0</v>
          </cell>
        </row>
        <row r="1463">
          <cell r="A1463">
            <v>741443</v>
          </cell>
          <cell r="B1463" t="str">
            <v>Provisión anticíclica</v>
          </cell>
          <cell r="C1463">
            <v>0</v>
          </cell>
          <cell r="D1463">
            <v>0</v>
          </cell>
          <cell r="E1463">
            <v>0</v>
          </cell>
          <cell r="F1463">
            <v>0</v>
          </cell>
          <cell r="G1463">
            <v>0</v>
          </cell>
        </row>
        <row r="1464">
          <cell r="A1464">
            <v>741444</v>
          </cell>
          <cell r="B1464" t="str">
            <v>Provisiones no reversadas  por requerimiento normativo</v>
          </cell>
          <cell r="C1464">
            <v>3897872.25</v>
          </cell>
          <cell r="D1464">
            <v>338567.54000000004</v>
          </cell>
          <cell r="E1464">
            <v>54740.47</v>
          </cell>
          <cell r="F1464">
            <v>42620.44</v>
          </cell>
          <cell r="G1464">
            <v>0</v>
          </cell>
        </row>
        <row r="1465">
          <cell r="A1465">
            <v>741505</v>
          </cell>
          <cell r="B1465" t="str">
            <v>Cartera comercial prioritario</v>
          </cell>
          <cell r="C1465">
            <v>1153530.4100000001</v>
          </cell>
          <cell r="D1465">
            <v>0</v>
          </cell>
          <cell r="E1465">
            <v>108608.98999999999</v>
          </cell>
          <cell r="F1465">
            <v>0</v>
          </cell>
          <cell r="G1465">
            <v>0</v>
          </cell>
        </row>
        <row r="1466">
          <cell r="A1466">
            <v>741510</v>
          </cell>
          <cell r="B1466" t="str">
            <v>Cartera de consumo prioritario</v>
          </cell>
          <cell r="C1466">
            <v>78627442.930000007</v>
          </cell>
          <cell r="D1466">
            <v>19631934.800000001</v>
          </cell>
          <cell r="E1466">
            <v>3256285.09</v>
          </cell>
          <cell r="F1466">
            <v>45962.9</v>
          </cell>
          <cell r="G1466">
            <v>105752.67</v>
          </cell>
        </row>
        <row r="1467">
          <cell r="A1467">
            <v>741515</v>
          </cell>
          <cell r="B1467" t="str">
            <v>Cartera de crédito inmobiliario</v>
          </cell>
          <cell r="C1467">
            <v>807943.94</v>
          </cell>
          <cell r="D1467">
            <v>89541.6</v>
          </cell>
          <cell r="E1467">
            <v>6089.14</v>
          </cell>
          <cell r="F1467">
            <v>0</v>
          </cell>
          <cell r="G1467">
            <v>0</v>
          </cell>
        </row>
        <row r="1468">
          <cell r="A1468">
            <v>741520</v>
          </cell>
          <cell r="B1468" t="str">
            <v>Cartera de microcrédito</v>
          </cell>
          <cell r="C1468">
            <v>61741916.910000004</v>
          </cell>
          <cell r="D1468">
            <v>4972198.7699999996</v>
          </cell>
          <cell r="E1468">
            <v>2497617.2000000002</v>
          </cell>
          <cell r="F1468">
            <v>1144842.5</v>
          </cell>
          <cell r="G1468">
            <v>641788.89</v>
          </cell>
        </row>
        <row r="1469">
          <cell r="A1469">
            <v>741525</v>
          </cell>
          <cell r="B1469" t="str">
            <v>Cartera de crédito productivo</v>
          </cell>
          <cell r="C1469">
            <v>0</v>
          </cell>
          <cell r="D1469">
            <v>0</v>
          </cell>
          <cell r="E1469">
            <v>0</v>
          </cell>
          <cell r="F1469">
            <v>0</v>
          </cell>
          <cell r="G1469">
            <v>0</v>
          </cell>
        </row>
        <row r="1470">
          <cell r="A1470">
            <v>741530</v>
          </cell>
          <cell r="B1470" t="str">
            <v>Cartera de créditos comercial ordinario</v>
          </cell>
          <cell r="C1470">
            <v>500</v>
          </cell>
          <cell r="D1470">
            <v>0</v>
          </cell>
          <cell r="E1470">
            <v>0</v>
          </cell>
          <cell r="F1470">
            <v>0</v>
          </cell>
          <cell r="G1470">
            <v>0</v>
          </cell>
        </row>
        <row r="1471">
          <cell r="A1471">
            <v>741535</v>
          </cell>
          <cell r="B1471" t="str">
            <v>Cartera de créditos de consumo ordinario</v>
          </cell>
          <cell r="C1471">
            <v>1867561.0699999998</v>
          </cell>
          <cell r="D1471">
            <v>179754.90000000002</v>
          </cell>
          <cell r="E1471">
            <v>1295.6400000000001</v>
          </cell>
          <cell r="F1471">
            <v>0</v>
          </cell>
          <cell r="G1471">
            <v>694731.48</v>
          </cell>
        </row>
        <row r="1472">
          <cell r="A1472">
            <v>741540</v>
          </cell>
          <cell r="B1472" t="str">
            <v>Cartera de crédito de vivienda de interés público</v>
          </cell>
          <cell r="C1472">
            <v>0</v>
          </cell>
          <cell r="D1472">
            <v>0</v>
          </cell>
          <cell r="E1472">
            <v>0</v>
          </cell>
          <cell r="F1472">
            <v>0</v>
          </cell>
          <cell r="G1472">
            <v>0</v>
          </cell>
        </row>
        <row r="1473">
          <cell r="A1473">
            <v>741545</v>
          </cell>
          <cell r="B1473" t="str">
            <v>Cartera de crédito educativo</v>
          </cell>
          <cell r="C1473">
            <v>0</v>
          </cell>
          <cell r="D1473">
            <v>0</v>
          </cell>
          <cell r="E1473">
            <v>0</v>
          </cell>
          <cell r="F1473">
            <v>0</v>
          </cell>
          <cell r="G1473">
            <v>0</v>
          </cell>
        </row>
        <row r="1474">
          <cell r="A1474">
            <v>741605</v>
          </cell>
          <cell r="B1474" t="str">
            <v>Depósitos a la Vista</v>
          </cell>
          <cell r="C1474">
            <v>348713.72000000003</v>
          </cell>
          <cell r="D1474">
            <v>13349.99</v>
          </cell>
          <cell r="E1474">
            <v>0</v>
          </cell>
          <cell r="F1474">
            <v>10227.69</v>
          </cell>
          <cell r="G1474">
            <v>940.84</v>
          </cell>
        </row>
        <row r="1475">
          <cell r="A1475">
            <v>741610</v>
          </cell>
          <cell r="B1475" t="str">
            <v>Depósitos a plazo</v>
          </cell>
          <cell r="C1475">
            <v>39272.410000000003</v>
          </cell>
          <cell r="D1475">
            <v>0</v>
          </cell>
          <cell r="E1475">
            <v>0</v>
          </cell>
          <cell r="F1475">
            <v>0</v>
          </cell>
          <cell r="G1475">
            <v>0</v>
          </cell>
        </row>
        <row r="1476">
          <cell r="A1476">
            <v>741705</v>
          </cell>
          <cell r="B1476" t="str">
            <v>Créditos comerciales</v>
          </cell>
          <cell r="C1476">
            <v>0</v>
          </cell>
          <cell r="D1476">
            <v>0</v>
          </cell>
          <cell r="E1476">
            <v>0</v>
          </cell>
          <cell r="F1476">
            <v>0</v>
          </cell>
          <cell r="G1476">
            <v>0</v>
          </cell>
        </row>
        <row r="1477">
          <cell r="A1477">
            <v>741715</v>
          </cell>
          <cell r="B1477" t="str">
            <v>Contingentes</v>
          </cell>
          <cell r="C1477">
            <v>0</v>
          </cell>
          <cell r="D1477">
            <v>0</v>
          </cell>
          <cell r="E1477">
            <v>0</v>
          </cell>
          <cell r="F1477">
            <v>0</v>
          </cell>
          <cell r="G1477">
            <v>0</v>
          </cell>
        </row>
        <row r="1478">
          <cell r="A1478">
            <v>749010</v>
          </cell>
          <cell r="B1478" t="str">
            <v>Cartas de crédito avisadas</v>
          </cell>
          <cell r="C1478">
            <v>0</v>
          </cell>
          <cell r="D1478">
            <v>0</v>
          </cell>
          <cell r="E1478">
            <v>0</v>
          </cell>
          <cell r="F1478">
            <v>0</v>
          </cell>
          <cell r="G1478">
            <v>0</v>
          </cell>
        </row>
        <row r="1479">
          <cell r="A1479">
            <v>749015</v>
          </cell>
          <cell r="B1479" t="str">
            <v>Aportes futuros del gobierno para capital</v>
          </cell>
          <cell r="C1479">
            <v>0</v>
          </cell>
          <cell r="D1479">
            <v>0</v>
          </cell>
          <cell r="E1479">
            <v>0</v>
          </cell>
          <cell r="F1479">
            <v>0</v>
          </cell>
          <cell r="G1479">
            <v>0</v>
          </cell>
        </row>
        <row r="1480">
          <cell r="A1480">
            <v>749020</v>
          </cell>
          <cell r="B1480" t="str">
            <v>Créditos aprobados no instrumentados</v>
          </cell>
          <cell r="C1480">
            <v>0</v>
          </cell>
          <cell r="D1480">
            <v>1500000</v>
          </cell>
          <cell r="E1480">
            <v>0</v>
          </cell>
          <cell r="F1480">
            <v>2159</v>
          </cell>
          <cell r="G1480">
            <v>0</v>
          </cell>
        </row>
        <row r="1481">
          <cell r="A1481">
            <v>749025</v>
          </cell>
          <cell r="B1481" t="str">
            <v>Compensaciones para programas de créditos</v>
          </cell>
          <cell r="C1481">
            <v>0</v>
          </cell>
          <cell r="D1481">
            <v>0</v>
          </cell>
          <cell r="E1481">
            <v>0</v>
          </cell>
          <cell r="F1481">
            <v>0</v>
          </cell>
          <cell r="G1481">
            <v>0</v>
          </cell>
        </row>
        <row r="1482">
          <cell r="A1482">
            <v>749090</v>
          </cell>
          <cell r="B1482" t="str">
            <v>Otras</v>
          </cell>
          <cell r="C1482">
            <v>24743239.52</v>
          </cell>
          <cell r="D1482">
            <v>10035929</v>
          </cell>
          <cell r="E1482">
            <v>29955912.77</v>
          </cell>
          <cell r="F1482">
            <v>11175493.130000001</v>
          </cell>
          <cell r="G1482">
            <v>476449.29000000004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avid.vera@seps.gob.ec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M35"/>
  <sheetViews>
    <sheetView showGridLines="0" zoomScaleNormal="100" workbookViewId="0">
      <selection activeCell="D1" sqref="D1"/>
    </sheetView>
  </sheetViews>
  <sheetFormatPr baseColWidth="10" defaultColWidth="11.453125" defaultRowHeight="14.5" x14ac:dyDescent="0.35"/>
  <cols>
    <col min="1" max="16384" width="11.453125" style="5"/>
  </cols>
  <sheetData>
    <row r="6" spans="4:12" ht="18.5" x14ac:dyDescent="0.45">
      <c r="E6" s="1"/>
      <c r="F6" s="1"/>
      <c r="G6" s="1"/>
      <c r="H6" s="1"/>
      <c r="I6" s="1"/>
      <c r="J6" s="1"/>
      <c r="K6" s="1"/>
    </row>
    <row r="7" spans="4:12" ht="23.5" x14ac:dyDescent="0.55000000000000004">
      <c r="D7" s="65" t="s">
        <v>0</v>
      </c>
      <c r="E7" s="65"/>
      <c r="F7" s="65"/>
      <c r="G7" s="65"/>
      <c r="H7" s="65"/>
      <c r="I7" s="65"/>
      <c r="J7" s="65"/>
      <c r="K7" s="65"/>
    </row>
    <row r="8" spans="4:12" ht="18.5" x14ac:dyDescent="0.45">
      <c r="D8" s="66" t="s">
        <v>64</v>
      </c>
      <c r="E8" s="66"/>
      <c r="F8" s="66"/>
      <c r="G8" s="66"/>
      <c r="H8" s="66"/>
      <c r="I8" s="66"/>
      <c r="J8" s="66"/>
      <c r="K8" s="66"/>
      <c r="L8" s="6"/>
    </row>
    <row r="9" spans="4:12" ht="18.5" x14ac:dyDescent="0.45">
      <c r="D9" s="66" t="s">
        <v>83</v>
      </c>
      <c r="E9" s="66"/>
      <c r="F9" s="66"/>
      <c r="G9" s="66"/>
      <c r="H9" s="66"/>
      <c r="I9" s="66"/>
      <c r="J9" s="66"/>
      <c r="K9" s="66"/>
      <c r="L9" s="6"/>
    </row>
    <row r="10" spans="4:12" x14ac:dyDescent="0.35">
      <c r="D10" s="68" t="s">
        <v>412</v>
      </c>
      <c r="E10" s="68"/>
      <c r="F10" s="68"/>
      <c r="G10" s="68"/>
      <c r="H10" s="68"/>
      <c r="I10" s="68"/>
      <c r="J10" s="68"/>
      <c r="K10" s="68"/>
      <c r="L10" s="6"/>
    </row>
    <row r="12" spans="4:12" ht="20" thickBot="1" x14ac:dyDescent="0.5">
      <c r="D12" s="67" t="s">
        <v>1</v>
      </c>
      <c r="E12" s="67"/>
      <c r="F12" s="67"/>
      <c r="G12" s="67"/>
      <c r="H12" s="67"/>
      <c r="I12" s="67"/>
      <c r="J12" s="67"/>
      <c r="K12" s="67"/>
    </row>
    <row r="13" spans="4:12" ht="15" thickTop="1" x14ac:dyDescent="0.35"/>
    <row r="14" spans="4:12" ht="15" thickBot="1" x14ac:dyDescent="0.4">
      <c r="D14" s="7" t="s">
        <v>2</v>
      </c>
      <c r="E14" s="8"/>
      <c r="F14" s="8"/>
      <c r="G14" s="8"/>
      <c r="H14" s="8"/>
    </row>
    <row r="15" spans="4:12" ht="15" customHeight="1" x14ac:dyDescent="0.35">
      <c r="D15" s="64" t="s">
        <v>413</v>
      </c>
      <c r="E15" s="64"/>
      <c r="F15" s="64"/>
      <c r="G15" s="64"/>
      <c r="H15" s="64"/>
      <c r="I15" s="64"/>
      <c r="J15" s="64"/>
      <c r="K15" s="64"/>
    </row>
    <row r="16" spans="4:12" x14ac:dyDescent="0.35">
      <c r="D16" s="64"/>
      <c r="E16" s="64"/>
      <c r="F16" s="64"/>
      <c r="G16" s="64"/>
      <c r="H16" s="64"/>
      <c r="I16" s="64"/>
      <c r="J16" s="64"/>
      <c r="K16" s="64"/>
    </row>
    <row r="17" spans="1:13" x14ac:dyDescent="0.35">
      <c r="D17" s="64"/>
      <c r="E17" s="64"/>
      <c r="F17" s="64"/>
      <c r="G17" s="64"/>
      <c r="H17" s="64"/>
      <c r="I17" s="64"/>
      <c r="J17" s="64"/>
      <c r="K17" s="64"/>
    </row>
    <row r="18" spans="1:13" x14ac:dyDescent="0.35">
      <c r="D18" s="64"/>
      <c r="E18" s="64"/>
      <c r="F18" s="64"/>
      <c r="G18" s="64"/>
      <c r="H18" s="64"/>
      <c r="I18" s="64"/>
      <c r="J18" s="64"/>
      <c r="K18" s="64"/>
    </row>
    <row r="19" spans="1:13" x14ac:dyDescent="0.35">
      <c r="D19" s="64"/>
      <c r="E19" s="64"/>
      <c r="F19" s="64"/>
      <c r="G19" s="64"/>
      <c r="H19" s="64"/>
      <c r="I19" s="64"/>
      <c r="J19" s="64"/>
      <c r="K19" s="64"/>
    </row>
    <row r="20" spans="1:13" x14ac:dyDescent="0.35">
      <c r="D20" s="20"/>
      <c r="E20" s="20"/>
      <c r="F20" s="20"/>
      <c r="G20" s="20"/>
      <c r="H20" s="20"/>
      <c r="I20" s="20"/>
      <c r="J20" s="20"/>
      <c r="K20" s="20"/>
    </row>
    <row r="21" spans="1:13" ht="15" thickBot="1" x14ac:dyDescent="0.4">
      <c r="D21" s="7" t="s">
        <v>3</v>
      </c>
      <c r="E21" s="10"/>
      <c r="F21" s="10"/>
      <c r="G21" s="7"/>
      <c r="H21" s="10"/>
      <c r="I21" s="9"/>
      <c r="J21" s="9"/>
      <c r="K21" s="9"/>
    </row>
    <row r="22" spans="1:13" x14ac:dyDescent="0.35">
      <c r="D22" s="14"/>
      <c r="E22" s="11"/>
      <c r="F22" s="11"/>
      <c r="G22" s="12"/>
      <c r="H22" s="11"/>
      <c r="I22" s="9"/>
      <c r="J22" s="9"/>
      <c r="K22" s="9"/>
    </row>
    <row r="23" spans="1:13" x14ac:dyDescent="0.35">
      <c r="D23" s="13" t="s">
        <v>11</v>
      </c>
      <c r="E23" s="11"/>
      <c r="F23" s="11"/>
      <c r="G23" s="12"/>
      <c r="H23" s="11"/>
      <c r="I23" s="9"/>
      <c r="J23" s="9"/>
      <c r="K23" s="9"/>
    </row>
    <row r="24" spans="1:13" x14ac:dyDescent="0.35">
      <c r="D24" s="13" t="s">
        <v>61</v>
      </c>
      <c r="E24" s="11"/>
      <c r="F24" s="11"/>
      <c r="G24" s="12"/>
      <c r="H24" s="11"/>
      <c r="I24" s="9"/>
      <c r="J24" s="9"/>
      <c r="K24" s="9"/>
    </row>
    <row r="25" spans="1:13" x14ac:dyDescent="0.35">
      <c r="D25" s="13" t="s">
        <v>62</v>
      </c>
      <c r="E25" s="11"/>
      <c r="F25" s="11"/>
      <c r="G25" s="12"/>
      <c r="H25" s="11"/>
      <c r="I25" s="9"/>
      <c r="J25" s="9"/>
      <c r="K25" s="9"/>
    </row>
    <row r="26" spans="1:13" x14ac:dyDescent="0.35">
      <c r="D26" s="13"/>
      <c r="E26" s="11"/>
      <c r="F26" s="11"/>
      <c r="G26" s="12"/>
      <c r="H26" s="11"/>
      <c r="I26" s="9"/>
      <c r="J26" s="9"/>
      <c r="K26" s="9"/>
    </row>
    <row r="27" spans="1:13" x14ac:dyDescent="0.35">
      <c r="D27" s="15"/>
      <c r="E27" s="15"/>
      <c r="F27" s="15"/>
      <c r="G27" s="15"/>
      <c r="H27" s="15" t="s">
        <v>10</v>
      </c>
      <c r="I27" s="15"/>
      <c r="J27" s="15"/>
      <c r="K27" s="15"/>
    </row>
    <row r="28" spans="1:13" ht="14.5" customHeight="1" x14ac:dyDescent="0.3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13" x14ac:dyDescent="0.35">
      <c r="A29" s="9"/>
      <c r="B29" s="9"/>
      <c r="C29" s="9"/>
      <c r="D29" s="70" t="s">
        <v>65</v>
      </c>
      <c r="E29" s="70"/>
      <c r="F29" s="70"/>
      <c r="G29" s="70"/>
      <c r="H29" s="70"/>
      <c r="I29" s="70"/>
      <c r="J29" s="70"/>
      <c r="K29" s="70"/>
      <c r="L29" s="9"/>
      <c r="M29" s="9"/>
    </row>
    <row r="30" spans="1:13" ht="21" customHeight="1" x14ac:dyDescent="0.35">
      <c r="A30" s="9"/>
      <c r="B30" s="9"/>
      <c r="C30" s="9"/>
      <c r="D30" s="71" t="s">
        <v>414</v>
      </c>
      <c r="E30" s="71"/>
      <c r="F30" s="71"/>
      <c r="G30" s="71"/>
      <c r="H30" s="71"/>
      <c r="I30" s="71"/>
      <c r="J30" s="71"/>
      <c r="K30" s="71"/>
      <c r="L30" s="9"/>
      <c r="M30" s="9"/>
    </row>
    <row r="31" spans="1:13" x14ac:dyDescent="0.35">
      <c r="A31" s="9"/>
      <c r="B31" s="9"/>
      <c r="C31" s="9"/>
      <c r="D31" s="70" t="s">
        <v>405</v>
      </c>
      <c r="E31" s="70"/>
      <c r="F31" s="70"/>
      <c r="G31" s="70"/>
      <c r="H31" s="70"/>
      <c r="I31" s="70"/>
      <c r="J31" s="70"/>
      <c r="K31" s="70"/>
      <c r="L31" s="9"/>
      <c r="M31" s="9"/>
    </row>
    <row r="32" spans="1:13" x14ac:dyDescent="0.35">
      <c r="D32" s="21" t="s">
        <v>415</v>
      </c>
      <c r="E32" s="22"/>
      <c r="F32" s="22"/>
      <c r="G32" s="22"/>
      <c r="H32" s="22"/>
      <c r="I32" s="22"/>
      <c r="J32" s="22"/>
      <c r="K32" s="22"/>
    </row>
    <row r="33" spans="4:11" x14ac:dyDescent="0.35">
      <c r="D33" s="23" t="s">
        <v>406</v>
      </c>
      <c r="E33" s="22"/>
      <c r="F33" s="22"/>
      <c r="G33" s="22"/>
      <c r="H33" s="22"/>
      <c r="I33" s="22"/>
      <c r="J33" s="22"/>
      <c r="K33" s="22"/>
    </row>
    <row r="34" spans="4:11" x14ac:dyDescent="0.35">
      <c r="D34" s="69"/>
      <c r="E34" s="69"/>
      <c r="F34" s="69"/>
      <c r="G34" s="69"/>
      <c r="H34" s="69"/>
      <c r="I34" s="69"/>
      <c r="J34" s="69"/>
      <c r="K34" s="69"/>
    </row>
    <row r="35" spans="4:11" x14ac:dyDescent="0.35">
      <c r="D35" s="69"/>
      <c r="E35" s="69"/>
      <c r="F35" s="69"/>
      <c r="G35" s="69"/>
      <c r="H35" s="69"/>
      <c r="I35" s="69"/>
      <c r="J35" s="69"/>
      <c r="K35" s="69"/>
    </row>
  </sheetData>
  <mergeCells count="10">
    <mergeCell ref="D34:K35"/>
    <mergeCell ref="D29:K29"/>
    <mergeCell ref="D30:K30"/>
    <mergeCell ref="D31:K31"/>
    <mergeCell ref="D15:K19"/>
    <mergeCell ref="D7:K7"/>
    <mergeCell ref="D9:K9"/>
    <mergeCell ref="D8:K8"/>
    <mergeCell ref="D12:K12"/>
    <mergeCell ref="D10:K10"/>
  </mergeCells>
  <hyperlinks>
    <hyperlink ref="D27:F27" location="'ESTRUC CART'!A1" display="CARTERA"/>
    <hyperlink ref="D23" location="'INTRODUCCIÓN Y NOTA TÉCNICA'!A1" display="INTRODUCCIÓN Y NOTA TÉCNICA"/>
    <hyperlink ref="D24" location="'BALANCES SFPS'!A1" display="BALANCES SFPS"/>
    <hyperlink ref="D25" location="INDICADORES!A1" display="INDICADORES"/>
    <hyperlink ref="D32" r:id="rId1" display="david.vera@seps.gob.ec"/>
  </hyperlinks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2"/>
  <sheetViews>
    <sheetView showGridLines="0" tabSelected="1" topLeftCell="A17" zoomScale="80" zoomScaleNormal="80" workbookViewId="0">
      <selection activeCell="E41" sqref="E41"/>
    </sheetView>
  </sheetViews>
  <sheetFormatPr baseColWidth="10" defaultRowHeight="14.5" x14ac:dyDescent="0.35"/>
  <cols>
    <col min="2" max="2" width="17" customWidth="1"/>
    <col min="3" max="3" width="15.1796875" customWidth="1"/>
    <col min="4" max="4" width="27.54296875" customWidth="1"/>
    <col min="5" max="5" width="37.7265625" customWidth="1"/>
    <col min="6" max="6" width="25.54296875" customWidth="1"/>
    <col min="7" max="7" width="21.26953125" customWidth="1"/>
  </cols>
  <sheetData>
    <row r="1" spans="2:8" x14ac:dyDescent="0.35">
      <c r="B1" s="27" t="s">
        <v>75</v>
      </c>
    </row>
    <row r="5" spans="2:8" ht="23.5" x14ac:dyDescent="0.55000000000000004">
      <c r="B5" s="90" t="s">
        <v>0</v>
      </c>
      <c r="C5" s="90"/>
      <c r="D5" s="90"/>
      <c r="E5" s="90"/>
      <c r="F5" s="90"/>
      <c r="G5" s="90"/>
      <c r="H5" s="90"/>
    </row>
    <row r="6" spans="2:8" ht="18" x14ac:dyDescent="0.4">
      <c r="B6" s="91" t="s">
        <v>64</v>
      </c>
      <c r="C6" s="91"/>
      <c r="D6" s="91"/>
      <c r="E6" s="91"/>
      <c r="F6" s="91"/>
      <c r="G6" s="91"/>
      <c r="H6" s="91"/>
    </row>
    <row r="7" spans="2:8" ht="18" x14ac:dyDescent="0.4">
      <c r="B7" s="91" t="s">
        <v>83</v>
      </c>
      <c r="C7" s="91"/>
      <c r="D7" s="91"/>
      <c r="E7" s="91"/>
      <c r="F7" s="91"/>
      <c r="G7" s="91"/>
      <c r="H7" s="91"/>
    </row>
    <row r="8" spans="2:8" ht="21" customHeight="1" x14ac:dyDescent="0.35">
      <c r="B8" s="92" t="s">
        <v>412</v>
      </c>
      <c r="C8" s="92"/>
      <c r="D8" s="92"/>
      <c r="E8" s="92"/>
      <c r="F8" s="92"/>
      <c r="G8" s="92"/>
      <c r="H8" s="92"/>
    </row>
    <row r="9" spans="2:8" ht="21" customHeight="1" thickBot="1" x14ac:dyDescent="0.5">
      <c r="B9" s="93" t="s">
        <v>72</v>
      </c>
      <c r="C9" s="93"/>
      <c r="D9" s="93"/>
      <c r="E9" s="93"/>
      <c r="F9" s="93"/>
      <c r="G9" s="93"/>
      <c r="H9" s="93"/>
    </row>
    <row r="10" spans="2:8" s="24" customFormat="1" ht="21" customHeight="1" thickTop="1" x14ac:dyDescent="0.35"/>
    <row r="11" spans="2:8" ht="15.5" x14ac:dyDescent="0.35">
      <c r="B11" s="4" t="s">
        <v>4</v>
      </c>
    </row>
    <row r="12" spans="2:8" ht="15" customHeight="1" x14ac:dyDescent="0.35">
      <c r="B12" s="76" t="s">
        <v>71</v>
      </c>
      <c r="C12" s="76"/>
      <c r="D12" s="76"/>
      <c r="E12" s="76"/>
      <c r="F12" s="76"/>
      <c r="G12" s="76"/>
      <c r="H12" s="76"/>
    </row>
    <row r="13" spans="2:8" ht="15" customHeight="1" x14ac:dyDescent="0.35">
      <c r="B13" s="76"/>
      <c r="C13" s="76"/>
      <c r="D13" s="76"/>
      <c r="E13" s="76"/>
      <c r="F13" s="76"/>
      <c r="G13" s="76"/>
      <c r="H13" s="76"/>
    </row>
    <row r="14" spans="2:8" ht="15" customHeight="1" x14ac:dyDescent="0.35">
      <c r="B14" s="76"/>
      <c r="C14" s="76"/>
      <c r="D14" s="76"/>
      <c r="E14" s="76"/>
      <c r="F14" s="76"/>
      <c r="G14" s="76"/>
      <c r="H14" s="76"/>
    </row>
    <row r="15" spans="2:8" ht="15" customHeight="1" x14ac:dyDescent="0.35">
      <c r="B15" s="76"/>
      <c r="C15" s="76"/>
      <c r="D15" s="76"/>
      <c r="E15" s="76"/>
      <c r="F15" s="76"/>
      <c r="G15" s="76"/>
      <c r="H15" s="76"/>
    </row>
    <row r="16" spans="2:8" ht="15" customHeight="1" x14ac:dyDescent="0.35">
      <c r="B16" s="76"/>
      <c r="C16" s="76"/>
      <c r="D16" s="76"/>
      <c r="E16" s="76"/>
      <c r="F16" s="76"/>
      <c r="G16" s="76"/>
      <c r="H16" s="76"/>
    </row>
    <row r="17" spans="2:8" ht="15" customHeight="1" x14ac:dyDescent="0.35">
      <c r="B17" s="76"/>
      <c r="C17" s="76"/>
      <c r="D17" s="76"/>
      <c r="E17" s="76"/>
      <c r="F17" s="76"/>
      <c r="G17" s="76"/>
      <c r="H17" s="76"/>
    </row>
    <row r="18" spans="2:8" ht="15" customHeight="1" x14ac:dyDescent="0.35">
      <c r="B18" s="76"/>
      <c r="C18" s="76"/>
      <c r="D18" s="76"/>
      <c r="E18" s="76"/>
      <c r="F18" s="76"/>
      <c r="G18" s="76"/>
      <c r="H18" s="76"/>
    </row>
    <row r="19" spans="2:8" ht="14.5" customHeight="1" x14ac:dyDescent="0.35">
      <c r="B19" s="76"/>
      <c r="C19" s="76"/>
      <c r="D19" s="76"/>
      <c r="E19" s="76"/>
      <c r="F19" s="76"/>
      <c r="G19" s="76"/>
      <c r="H19" s="76"/>
    </row>
    <row r="20" spans="2:8" ht="23.5" customHeight="1" x14ac:dyDescent="0.35">
      <c r="B20" s="4" t="s">
        <v>73</v>
      </c>
    </row>
    <row r="21" spans="2:8" ht="23.5" customHeight="1" x14ac:dyDescent="0.35">
      <c r="B21" s="76" t="s">
        <v>85</v>
      </c>
      <c r="C21" s="76"/>
      <c r="D21" s="76"/>
      <c r="E21" s="76"/>
      <c r="F21" s="76"/>
      <c r="G21" s="76"/>
      <c r="H21" s="76"/>
    </row>
    <row r="22" spans="2:8" ht="39.75" customHeight="1" x14ac:dyDescent="0.35">
      <c r="B22" s="76"/>
      <c r="C22" s="76"/>
      <c r="D22" s="76"/>
      <c r="E22" s="76"/>
      <c r="F22" s="76"/>
      <c r="G22" s="76"/>
      <c r="H22" s="76"/>
    </row>
    <row r="23" spans="2:8" ht="24" customHeight="1" x14ac:dyDescent="0.35">
      <c r="B23" s="83" t="s">
        <v>84</v>
      </c>
      <c r="C23" s="83"/>
      <c r="D23" s="83"/>
      <c r="E23" s="83"/>
      <c r="F23" s="83"/>
      <c r="G23" s="83"/>
      <c r="H23" s="83"/>
    </row>
    <row r="24" spans="2:8" ht="24" customHeight="1" x14ac:dyDescent="0.35"/>
    <row r="25" spans="2:8" ht="24" customHeight="1" x14ac:dyDescent="0.35">
      <c r="B25" s="57" t="s">
        <v>63</v>
      </c>
      <c r="C25" s="87" t="s">
        <v>86</v>
      </c>
      <c r="D25" s="88"/>
      <c r="E25" s="88"/>
      <c r="F25" s="88"/>
      <c r="G25" s="89"/>
    </row>
    <row r="26" spans="2:8" ht="24" customHeight="1" x14ac:dyDescent="0.35">
      <c r="B26" s="56">
        <v>1</v>
      </c>
      <c r="C26" s="84" t="s">
        <v>87</v>
      </c>
      <c r="D26" s="85"/>
      <c r="E26" s="85"/>
      <c r="F26" s="85"/>
      <c r="G26" s="86"/>
    </row>
    <row r="27" spans="2:8" ht="17" x14ac:dyDescent="0.35">
      <c r="B27" s="56">
        <v>2</v>
      </c>
      <c r="C27" s="84" t="s">
        <v>88</v>
      </c>
      <c r="D27" s="85"/>
      <c r="E27" s="85"/>
      <c r="F27" s="85"/>
      <c r="G27" s="86"/>
    </row>
    <row r="28" spans="2:8" ht="23.25" customHeight="1" x14ac:dyDescent="0.35">
      <c r="B28" s="56">
        <v>3</v>
      </c>
      <c r="C28" s="84" t="s">
        <v>89</v>
      </c>
      <c r="D28" s="85"/>
      <c r="E28" s="85"/>
      <c r="F28" s="85"/>
      <c r="G28" s="86"/>
    </row>
    <row r="29" spans="2:8" ht="17" x14ac:dyDescent="0.35">
      <c r="B29" s="56">
        <v>4</v>
      </c>
      <c r="C29" s="84" t="s">
        <v>90</v>
      </c>
      <c r="D29" s="85"/>
      <c r="E29" s="85"/>
      <c r="F29" s="85"/>
      <c r="G29" s="86"/>
    </row>
    <row r="30" spans="2:8" ht="17" x14ac:dyDescent="0.35">
      <c r="B30" s="81">
        <v>5</v>
      </c>
      <c r="C30" s="84" t="s">
        <v>91</v>
      </c>
      <c r="D30" s="85"/>
      <c r="E30" s="85"/>
      <c r="F30" s="85"/>
      <c r="G30" s="86"/>
    </row>
    <row r="31" spans="2:8" ht="17" x14ac:dyDescent="0.35">
      <c r="B31" s="82"/>
      <c r="C31" s="84" t="s">
        <v>92</v>
      </c>
      <c r="D31" s="85"/>
      <c r="E31" s="85"/>
      <c r="F31" s="85"/>
      <c r="G31" s="86"/>
    </row>
    <row r="32" spans="2:8" ht="29.25" customHeight="1" x14ac:dyDescent="0.35">
      <c r="C32" s="26"/>
      <c r="D32" s="26"/>
      <c r="E32" s="26"/>
      <c r="F32" s="26"/>
      <c r="G32" s="25"/>
      <c r="H32" s="25"/>
    </row>
    <row r="33" spans="2:8" ht="15.5" x14ac:dyDescent="0.35">
      <c r="B33" s="25"/>
      <c r="C33" s="76"/>
      <c r="D33" s="76"/>
      <c r="E33" s="76"/>
      <c r="F33" s="76"/>
      <c r="G33" s="25"/>
      <c r="H33" s="25"/>
    </row>
    <row r="34" spans="2:8" ht="15" customHeight="1" x14ac:dyDescent="0.35">
      <c r="C34" s="79" t="s">
        <v>74</v>
      </c>
      <c r="D34" s="80"/>
      <c r="E34" s="80"/>
      <c r="F34" s="80"/>
      <c r="G34" s="63"/>
      <c r="H34" s="25"/>
    </row>
    <row r="35" spans="2:8" x14ac:dyDescent="0.35">
      <c r="C35" s="41" t="s">
        <v>5</v>
      </c>
      <c r="D35" s="42"/>
      <c r="E35" s="77" t="s">
        <v>407</v>
      </c>
      <c r="F35" s="78"/>
    </row>
    <row r="36" spans="2:8" x14ac:dyDescent="0.35">
      <c r="C36" s="43" t="s">
        <v>6</v>
      </c>
      <c r="D36" s="44"/>
      <c r="E36" s="72" t="s">
        <v>411</v>
      </c>
      <c r="F36" s="73"/>
    </row>
    <row r="37" spans="2:8" x14ac:dyDescent="0.35">
      <c r="C37" s="43" t="s">
        <v>7</v>
      </c>
      <c r="D37" s="44"/>
      <c r="E37" s="72" t="s">
        <v>416</v>
      </c>
      <c r="F37" s="73"/>
    </row>
    <row r="38" spans="2:8" x14ac:dyDescent="0.35">
      <c r="C38" s="43" t="s">
        <v>8</v>
      </c>
      <c r="D38" s="44"/>
      <c r="E38" s="72" t="s">
        <v>417</v>
      </c>
      <c r="F38" s="73"/>
    </row>
    <row r="39" spans="2:8" x14ac:dyDescent="0.35">
      <c r="C39" s="43" t="s">
        <v>93</v>
      </c>
      <c r="D39" s="44"/>
      <c r="E39" s="72" t="s">
        <v>418</v>
      </c>
      <c r="F39" s="73"/>
    </row>
    <row r="40" spans="2:8" x14ac:dyDescent="0.35">
      <c r="C40" s="45" t="s">
        <v>9</v>
      </c>
      <c r="D40" s="46"/>
      <c r="E40" s="74" t="s">
        <v>419</v>
      </c>
      <c r="F40" s="75"/>
    </row>
    <row r="42" spans="2:8" x14ac:dyDescent="0.35">
      <c r="C42" t="s">
        <v>408</v>
      </c>
    </row>
  </sheetData>
  <mergeCells count="24">
    <mergeCell ref="C31:G31"/>
    <mergeCell ref="E36:F36"/>
    <mergeCell ref="B5:H5"/>
    <mergeCell ref="B6:H6"/>
    <mergeCell ref="B7:H7"/>
    <mergeCell ref="B8:H8"/>
    <mergeCell ref="B9:H9"/>
    <mergeCell ref="B12:H19"/>
    <mergeCell ref="E37:F37"/>
    <mergeCell ref="E38:F38"/>
    <mergeCell ref="E40:F40"/>
    <mergeCell ref="B21:H22"/>
    <mergeCell ref="E35:F35"/>
    <mergeCell ref="C33:F33"/>
    <mergeCell ref="C34:F34"/>
    <mergeCell ref="B30:B31"/>
    <mergeCell ref="B23:H23"/>
    <mergeCell ref="E39:F39"/>
    <mergeCell ref="C26:G26"/>
    <mergeCell ref="C27:G27"/>
    <mergeCell ref="C25:G25"/>
    <mergeCell ref="C28:G28"/>
    <mergeCell ref="C29:G29"/>
    <mergeCell ref="C30:G30"/>
  </mergeCells>
  <hyperlinks>
    <hyperlink ref="B1" location="ÍNDICE!A1" display="Menú Principal"/>
  </hyperlink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7"/>
  <sheetViews>
    <sheetView showGridLines="0" zoomScaleNormal="100" workbookViewId="0">
      <pane xSplit="2" ySplit="10" topLeftCell="C11" activePane="bottomRight" state="frozen"/>
      <selection pane="topRight" activeCell="C1" sqref="C1"/>
      <selection pane="bottomLeft" activeCell="A6" sqref="A6"/>
      <selection pane="bottomRight" activeCell="H10" sqref="H10"/>
    </sheetView>
  </sheetViews>
  <sheetFormatPr baseColWidth="10" defaultRowHeight="14.5" x14ac:dyDescent="0.35"/>
  <cols>
    <col min="1" max="1" width="11.453125" style="32"/>
    <col min="2" max="2" width="54.81640625" style="32" customWidth="1"/>
    <col min="3" max="7" width="19" customWidth="1"/>
    <col min="8" max="8" width="21.1796875" customWidth="1"/>
    <col min="9" max="9" width="17.453125" customWidth="1"/>
    <col min="10" max="10" width="13.81640625" bestFit="1" customWidth="1"/>
  </cols>
  <sheetData>
    <row r="1" spans="1:11" x14ac:dyDescent="0.35">
      <c r="A1" s="27" t="s">
        <v>75</v>
      </c>
    </row>
    <row r="5" spans="1:11" x14ac:dyDescent="0.35">
      <c r="D5" s="49"/>
    </row>
    <row r="6" spans="1:11" x14ac:dyDescent="0.35">
      <c r="A6" s="94" t="s">
        <v>76</v>
      </c>
      <c r="B6" s="94"/>
      <c r="C6" s="2"/>
      <c r="D6" s="40"/>
    </row>
    <row r="7" spans="1:11" x14ac:dyDescent="0.35">
      <c r="A7" s="94" t="s">
        <v>0</v>
      </c>
      <c r="B7" s="94"/>
      <c r="C7" s="2"/>
      <c r="D7" s="3"/>
    </row>
    <row r="8" spans="1:11" ht="14.25" customHeight="1" x14ac:dyDescent="0.35">
      <c r="A8" s="95">
        <v>42551</v>
      </c>
      <c r="B8" s="95"/>
      <c r="C8" s="2"/>
      <c r="D8" s="2"/>
    </row>
    <row r="9" spans="1:11" x14ac:dyDescent="0.35">
      <c r="A9" s="96" t="s">
        <v>77</v>
      </c>
      <c r="B9" s="96"/>
      <c r="D9" s="2"/>
    </row>
    <row r="10" spans="1:11" s="2" customFormat="1" x14ac:dyDescent="0.35">
      <c r="A10" s="31" t="s">
        <v>28</v>
      </c>
      <c r="B10" s="31" t="s">
        <v>29</v>
      </c>
      <c r="C10" s="18" t="s">
        <v>66</v>
      </c>
      <c r="D10" s="18" t="s">
        <v>67</v>
      </c>
      <c r="E10" s="18" t="s">
        <v>68</v>
      </c>
      <c r="F10" s="18" t="s">
        <v>69</v>
      </c>
      <c r="G10" s="18" t="s">
        <v>82</v>
      </c>
      <c r="H10" s="18" t="s">
        <v>70</v>
      </c>
    </row>
    <row r="11" spans="1:11" s="52" customFormat="1" ht="23.25" customHeight="1" x14ac:dyDescent="0.35">
      <c r="A11" s="55">
        <v>1</v>
      </c>
      <c r="B11" s="48" t="s">
        <v>30</v>
      </c>
      <c r="C11" s="50">
        <f>+VLOOKUP(A11,[1]Hoja1!$A$3:$C$1482,3,0)</f>
        <v>8293156274.2400007</v>
      </c>
      <c r="D11" s="50">
        <f>+VLOOKUP(A11,[1]Hoja1!$A$3:$D$1482,4,0)</f>
        <v>1764012966.0000002</v>
      </c>
      <c r="E11" s="50">
        <f>+VLOOKUP(A11,[1]Hoja1!$A$3:$E$1482,5,0)</f>
        <v>995549054.27000034</v>
      </c>
      <c r="F11" s="50">
        <f>+VLOOKUP(A11,[1]Hoja1!$A$3:$F$1482,6,0)</f>
        <v>455023053.19999981</v>
      </c>
      <c r="G11" s="50">
        <f>+VLOOKUP(A11,[1]Hoja1!$A$3:$G$1482,7,0)</f>
        <v>119465130.08999991</v>
      </c>
      <c r="H11" s="51">
        <f>SUM(C11:G11)</f>
        <v>11627206477.800003</v>
      </c>
      <c r="I11" s="53"/>
      <c r="J11" s="47"/>
      <c r="K11" s="53"/>
    </row>
    <row r="12" spans="1:11" s="52" customFormat="1" ht="23.25" customHeight="1" x14ac:dyDescent="0.35">
      <c r="A12" s="55">
        <v>11</v>
      </c>
      <c r="B12" s="48" t="s">
        <v>31</v>
      </c>
      <c r="C12" s="50">
        <f>+VLOOKUP(A12,[1]Hoja1!$A$3:$C$1482,3,0)</f>
        <v>1110248593.54</v>
      </c>
      <c r="D12" s="50">
        <f>+VLOOKUP(A12,[1]Hoja1!$A$3:$D$1482,4,0)</f>
        <v>178652459.32999998</v>
      </c>
      <c r="E12" s="50">
        <f>+VLOOKUP(A12,[1]Hoja1!$A$3:$E$1482,5,0)</f>
        <v>103902096.60000004</v>
      </c>
      <c r="F12" s="50">
        <f>+VLOOKUP(A12,[1]Hoja1!$A$3:$F$1482,6,0)</f>
        <v>52354636.56000001</v>
      </c>
      <c r="G12" s="50">
        <f>+VLOOKUP(A12,[1]Hoja1!$A$3:$G$1482,7,0)</f>
        <v>14182537.489999993</v>
      </c>
      <c r="H12" s="51">
        <f t="shared" ref="H12:H75" si="0">SUM(C12:G12)</f>
        <v>1459340323.52</v>
      </c>
      <c r="I12" s="53"/>
      <c r="J12" s="47"/>
      <c r="K12" s="53"/>
    </row>
    <row r="13" spans="1:11" s="52" customFormat="1" ht="23.25" customHeight="1" x14ac:dyDescent="0.35">
      <c r="A13" s="55">
        <v>1101</v>
      </c>
      <c r="B13" s="48" t="s">
        <v>94</v>
      </c>
      <c r="C13" s="50">
        <f>+VLOOKUP(A13,[1]Hoja1!$A$3:$C$1482,3,0)</f>
        <v>130425627.79000001</v>
      </c>
      <c r="D13" s="50">
        <f>+VLOOKUP(A13,[1]Hoja1!$A$3:$D$1482,4,0)</f>
        <v>21308551.98</v>
      </c>
      <c r="E13" s="50">
        <f>+VLOOKUP(A13,[1]Hoja1!$A$3:$E$1482,5,0)</f>
        <v>14099427.940000001</v>
      </c>
      <c r="F13" s="50">
        <f>+VLOOKUP(A13,[1]Hoja1!$A$3:$F$1482,6,0)</f>
        <v>9947706.8200000022</v>
      </c>
      <c r="G13" s="50">
        <f>+VLOOKUP(A13,[1]Hoja1!$A$3:$G$1482,7,0)</f>
        <v>4066581.8199999994</v>
      </c>
      <c r="H13" s="51">
        <f t="shared" si="0"/>
        <v>179847896.34999999</v>
      </c>
      <c r="I13" s="53"/>
      <c r="J13" s="62"/>
      <c r="K13" s="53"/>
    </row>
    <row r="14" spans="1:11" s="52" customFormat="1" ht="23.25" customHeight="1" x14ac:dyDescent="0.35">
      <c r="A14" s="55">
        <v>1103</v>
      </c>
      <c r="B14" s="48" t="s">
        <v>95</v>
      </c>
      <c r="C14" s="50">
        <f>+VLOOKUP(A14,[1]Hoja1!$A$3:$C$1482,3,0)</f>
        <v>972049718.92999995</v>
      </c>
      <c r="D14" s="50">
        <f>+VLOOKUP(A14,[1]Hoja1!$A$3:$D$1482,4,0)</f>
        <v>156926910.84999996</v>
      </c>
      <c r="E14" s="50">
        <f>+VLOOKUP(A14,[1]Hoja1!$A$3:$E$1482,5,0)</f>
        <v>89147721.820000008</v>
      </c>
      <c r="F14" s="50">
        <f>+VLOOKUP(A14,[1]Hoja1!$A$3:$F$1482,6,0)</f>
        <v>41625723.640000023</v>
      </c>
      <c r="G14" s="50">
        <f>+VLOOKUP(A14,[1]Hoja1!$A$3:$G$1482,7,0)</f>
        <v>9936773.7099999972</v>
      </c>
      <c r="H14" s="51">
        <f t="shared" si="0"/>
        <v>1269686848.95</v>
      </c>
    </row>
    <row r="15" spans="1:11" s="52" customFormat="1" ht="23.25" customHeight="1" x14ac:dyDescent="0.35">
      <c r="A15" s="55">
        <v>1104</v>
      </c>
      <c r="B15" s="48" t="s">
        <v>96</v>
      </c>
      <c r="C15" s="50">
        <f>+VLOOKUP(A15,[1]Hoja1!$A$3:$C$1482,3,0)</f>
        <v>7773246.8199999994</v>
      </c>
      <c r="D15" s="50">
        <f>+VLOOKUP(A15,[1]Hoja1!$A$3:$D$1482,4,0)</f>
        <v>404076.30999999988</v>
      </c>
      <c r="E15" s="50">
        <f>+VLOOKUP(A15,[1]Hoja1!$A$3:$E$1482,5,0)</f>
        <v>424924.08999999997</v>
      </c>
      <c r="F15" s="50">
        <f>+VLOOKUP(A15,[1]Hoja1!$A$3:$F$1482,6,0)</f>
        <v>772419.94999999984</v>
      </c>
      <c r="G15" s="50">
        <f>+VLOOKUP(A15,[1]Hoja1!$A$3:$G$1482,7,0)</f>
        <v>86110.91</v>
      </c>
      <c r="H15" s="51">
        <f t="shared" si="0"/>
        <v>9460778.0799999982</v>
      </c>
    </row>
    <row r="16" spans="1:11" s="52" customFormat="1" ht="23.25" customHeight="1" x14ac:dyDescent="0.35">
      <c r="A16" s="55">
        <v>1105</v>
      </c>
      <c r="B16" s="48" t="s">
        <v>97</v>
      </c>
      <c r="C16" s="50">
        <f>+VLOOKUP(A16,[1]Hoja1!$A$3:$C$1482,3,0)</f>
        <v>0</v>
      </c>
      <c r="D16" s="50">
        <f>+VLOOKUP(A16,[1]Hoja1!$A$3:$D$1482,4,0)</f>
        <v>12920.189999999999</v>
      </c>
      <c r="E16" s="50">
        <f>+VLOOKUP(A16,[1]Hoja1!$A$3:$E$1482,5,0)</f>
        <v>230022.75</v>
      </c>
      <c r="F16" s="50">
        <f>+VLOOKUP(A16,[1]Hoja1!$A$3:$F$1482,6,0)</f>
        <v>8786.15</v>
      </c>
      <c r="G16" s="50">
        <f>+VLOOKUP(A16,[1]Hoja1!$A$3:$G$1482,7,0)</f>
        <v>93071.05</v>
      </c>
      <c r="H16" s="51">
        <f t="shared" si="0"/>
        <v>344800.14</v>
      </c>
    </row>
    <row r="17" spans="1:9" s="52" customFormat="1" ht="23.25" customHeight="1" x14ac:dyDescent="0.35">
      <c r="A17" s="55">
        <v>12</v>
      </c>
      <c r="B17" s="48" t="s">
        <v>98</v>
      </c>
      <c r="C17" s="50">
        <f>+VLOOKUP(A17,[1]Hoja1!$A$3:$C$1482,3,0)</f>
        <v>0</v>
      </c>
      <c r="D17" s="50">
        <f>+VLOOKUP(A17,[1]Hoja1!$A$3:$D$1482,4,0)</f>
        <v>1153022.23</v>
      </c>
      <c r="E17" s="50">
        <f>+VLOOKUP(A17,[1]Hoja1!$A$3:$E$1482,5,0)</f>
        <v>0</v>
      </c>
      <c r="F17" s="50">
        <f>+VLOOKUP(A17,[1]Hoja1!$A$3:$F$1482,6,0)</f>
        <v>0</v>
      </c>
      <c r="G17" s="50">
        <f>+VLOOKUP(A17,[1]Hoja1!$A$3:$G$1482,7,0)</f>
        <v>552.03</v>
      </c>
      <c r="H17" s="51">
        <f t="shared" si="0"/>
        <v>1153574.26</v>
      </c>
    </row>
    <row r="18" spans="1:9" s="52" customFormat="1" ht="23.25" customHeight="1" x14ac:dyDescent="0.35">
      <c r="A18" s="55">
        <v>1201</v>
      </c>
      <c r="B18" s="48" t="s">
        <v>99</v>
      </c>
      <c r="C18" s="50">
        <f>+VLOOKUP(A18,[1]Hoja1!$A$3:$C$1482,3,0)</f>
        <v>0</v>
      </c>
      <c r="D18" s="50">
        <f>+VLOOKUP(A18,[1]Hoja1!$A$3:$D$1482,4,0)</f>
        <v>0</v>
      </c>
      <c r="E18" s="50">
        <f>+VLOOKUP(A18,[1]Hoja1!$A$3:$E$1482,5,0)</f>
        <v>0</v>
      </c>
      <c r="F18" s="50">
        <f>+VLOOKUP(A18,[1]Hoja1!$A$3:$F$1482,6,0)</f>
        <v>0</v>
      </c>
      <c r="G18" s="50">
        <f>+VLOOKUP(A18,[1]Hoja1!$A$3:$G$1482,7,0)</f>
        <v>0</v>
      </c>
      <c r="H18" s="51">
        <f t="shared" si="0"/>
        <v>0</v>
      </c>
    </row>
    <row r="19" spans="1:9" s="52" customFormat="1" ht="23.25" customHeight="1" x14ac:dyDescent="0.35">
      <c r="A19" s="55">
        <v>1202</v>
      </c>
      <c r="B19" s="48" t="s">
        <v>100</v>
      </c>
      <c r="C19" s="50">
        <f>+VLOOKUP(A19,[1]Hoja1!$A$3:$C$1482,3,0)</f>
        <v>0</v>
      </c>
      <c r="D19" s="50">
        <f>+VLOOKUP(A19,[1]Hoja1!$A$3:$D$1482,4,0)</f>
        <v>1153022.23</v>
      </c>
      <c r="E19" s="50">
        <f>+VLOOKUP(A19,[1]Hoja1!$A$3:$E$1482,5,0)</f>
        <v>0</v>
      </c>
      <c r="F19" s="50">
        <f>+VLOOKUP(A19,[1]Hoja1!$A$3:$F$1482,6,0)</f>
        <v>0</v>
      </c>
      <c r="G19" s="50">
        <f>+VLOOKUP(A19,[1]Hoja1!$A$3:$G$1482,7,0)</f>
        <v>552.03</v>
      </c>
      <c r="H19" s="51">
        <f t="shared" si="0"/>
        <v>1153574.26</v>
      </c>
    </row>
    <row r="20" spans="1:9" s="52" customFormat="1" ht="23.25" customHeight="1" x14ac:dyDescent="0.35">
      <c r="A20" s="55">
        <v>1299</v>
      </c>
      <c r="B20" s="48" t="s">
        <v>101</v>
      </c>
      <c r="C20" s="50">
        <f>+VLOOKUP(A20,[1]Hoja1!$A$3:$C$1482,3,0)</f>
        <v>0</v>
      </c>
      <c r="D20" s="50">
        <f>+VLOOKUP(A20,[1]Hoja1!$A$3:$D$1482,4,0)</f>
        <v>0</v>
      </c>
      <c r="E20" s="50">
        <f>+VLOOKUP(A20,[1]Hoja1!$A$3:$E$1482,5,0)</f>
        <v>0</v>
      </c>
      <c r="F20" s="50">
        <f>+VLOOKUP(A20,[1]Hoja1!$A$3:$F$1482,6,0)</f>
        <v>0</v>
      </c>
      <c r="G20" s="50">
        <f>+VLOOKUP(A20,[1]Hoja1!$A$3:$G$1482,7,0)</f>
        <v>0</v>
      </c>
      <c r="H20" s="51">
        <f t="shared" si="0"/>
        <v>0</v>
      </c>
    </row>
    <row r="21" spans="1:9" s="52" customFormat="1" ht="23.25" customHeight="1" x14ac:dyDescent="0.35">
      <c r="A21" s="55">
        <v>13</v>
      </c>
      <c r="B21" s="48" t="s">
        <v>32</v>
      </c>
      <c r="C21" s="50">
        <f>+VLOOKUP(A21,[1]Hoja1!$A$3:$C$1482,3,0)</f>
        <v>1529519713.27</v>
      </c>
      <c r="D21" s="50">
        <f>+VLOOKUP(A21,[1]Hoja1!$A$3:$D$1482,4,0)</f>
        <v>152005298.49999994</v>
      </c>
      <c r="E21" s="50">
        <f>+VLOOKUP(A21,[1]Hoja1!$A$3:$E$1482,5,0)</f>
        <v>67268952.260000005</v>
      </c>
      <c r="F21" s="50">
        <f>+VLOOKUP(A21,[1]Hoja1!$A$3:$F$1482,6,0)</f>
        <v>19077504.07</v>
      </c>
      <c r="G21" s="50">
        <f>+VLOOKUP(A21,[1]Hoja1!$A$3:$G$1482,7,0)</f>
        <v>3227524.9</v>
      </c>
      <c r="H21" s="51">
        <f t="shared" si="0"/>
        <v>1771098993</v>
      </c>
    </row>
    <row r="22" spans="1:9" s="52" customFormat="1" ht="23.25" customHeight="1" x14ac:dyDescent="0.35">
      <c r="A22" s="55">
        <v>1301</v>
      </c>
      <c r="B22" s="48" t="s">
        <v>102</v>
      </c>
      <c r="C22" s="50">
        <f>+VLOOKUP(A22,[1]Hoja1!$A$3:$C$1482,3,0)</f>
        <v>905737.04</v>
      </c>
      <c r="D22" s="50">
        <f>+VLOOKUP(A22,[1]Hoja1!$A$3:$D$1482,4,0)</f>
        <v>0</v>
      </c>
      <c r="E22" s="50">
        <f>+VLOOKUP(A22,[1]Hoja1!$A$3:$E$1482,5,0)</f>
        <v>8164494.6299999999</v>
      </c>
      <c r="F22" s="50">
        <f>+VLOOKUP(A22,[1]Hoja1!$A$3:$F$1482,6,0)</f>
        <v>4124530.0299999993</v>
      </c>
      <c r="G22" s="50">
        <f>+VLOOKUP(A22,[1]Hoja1!$A$3:$G$1482,7,0)</f>
        <v>755230.43</v>
      </c>
      <c r="H22" s="51">
        <f t="shared" si="0"/>
        <v>13949992.129999999</v>
      </c>
    </row>
    <row r="23" spans="1:9" s="52" customFormat="1" ht="23.25" customHeight="1" x14ac:dyDescent="0.35">
      <c r="A23" s="55">
        <v>1302</v>
      </c>
      <c r="B23" s="48" t="s">
        <v>103</v>
      </c>
      <c r="C23" s="50">
        <f>+VLOOKUP(A23,[1]Hoja1!$A$3:$C$1482,3,0)</f>
        <v>0</v>
      </c>
      <c r="D23" s="50">
        <f>+VLOOKUP(A23,[1]Hoja1!$A$3:$D$1482,4,0)</f>
        <v>50000</v>
      </c>
      <c r="E23" s="50">
        <f>+VLOOKUP(A23,[1]Hoja1!$A$3:$E$1482,5,0)</f>
        <v>0</v>
      </c>
      <c r="F23" s="50">
        <f>+VLOOKUP(A23,[1]Hoja1!$A$3:$F$1482,6,0)</f>
        <v>70001</v>
      </c>
      <c r="G23" s="50">
        <f>+VLOOKUP(A23,[1]Hoja1!$A$3:$G$1482,7,0)</f>
        <v>0</v>
      </c>
      <c r="H23" s="51">
        <f t="shared" si="0"/>
        <v>120001</v>
      </c>
    </row>
    <row r="24" spans="1:9" s="52" customFormat="1" ht="23.25" customHeight="1" x14ac:dyDescent="0.35">
      <c r="A24" s="55">
        <v>1303</v>
      </c>
      <c r="B24" s="48" t="s">
        <v>104</v>
      </c>
      <c r="C24" s="50">
        <f>+VLOOKUP(A24,[1]Hoja1!$A$3:$C$1482,3,0)</f>
        <v>1231148812.8799999</v>
      </c>
      <c r="D24" s="50">
        <f>+VLOOKUP(A24,[1]Hoja1!$A$3:$D$1482,4,0)</f>
        <v>51327113.990000002</v>
      </c>
      <c r="E24" s="50">
        <f>+VLOOKUP(A24,[1]Hoja1!$A$3:$E$1482,5,0)</f>
        <v>14013621.4</v>
      </c>
      <c r="F24" s="50">
        <f>+VLOOKUP(A24,[1]Hoja1!$A$3:$F$1482,6,0)</f>
        <v>306754.06</v>
      </c>
      <c r="G24" s="50">
        <f>+VLOOKUP(A24,[1]Hoja1!$A$3:$G$1482,7,0)</f>
        <v>103905.53</v>
      </c>
      <c r="H24" s="51">
        <f t="shared" si="0"/>
        <v>1296900207.8599999</v>
      </c>
    </row>
    <row r="25" spans="1:9" s="52" customFormat="1" ht="23.25" customHeight="1" x14ac:dyDescent="0.35">
      <c r="A25" s="55">
        <v>1304</v>
      </c>
      <c r="B25" s="48" t="s">
        <v>105</v>
      </c>
      <c r="C25" s="50">
        <f>+VLOOKUP(A25,[1]Hoja1!$A$3:$C$1482,3,0)</f>
        <v>147026114.68000001</v>
      </c>
      <c r="D25" s="50">
        <f>+VLOOKUP(A25,[1]Hoja1!$A$3:$D$1482,4,0)</f>
        <v>211501.05</v>
      </c>
      <c r="E25" s="50">
        <f>+VLOOKUP(A25,[1]Hoja1!$A$3:$E$1482,5,0)</f>
        <v>64177.4</v>
      </c>
      <c r="F25" s="50">
        <f>+VLOOKUP(A25,[1]Hoja1!$A$3:$F$1482,6,0)</f>
        <v>282125</v>
      </c>
      <c r="G25" s="50">
        <f>+VLOOKUP(A25,[1]Hoja1!$A$3:$G$1482,7,0)</f>
        <v>0</v>
      </c>
      <c r="H25" s="51">
        <f t="shared" si="0"/>
        <v>147583918.13000003</v>
      </c>
    </row>
    <row r="26" spans="1:9" s="52" customFormat="1" ht="23.25" customHeight="1" x14ac:dyDescent="0.35">
      <c r="A26" s="55">
        <v>1305</v>
      </c>
      <c r="B26" s="48" t="s">
        <v>106</v>
      </c>
      <c r="C26" s="50">
        <f>+VLOOKUP(A26,[1]Hoja1!$A$3:$C$1482,3,0)</f>
        <v>148791949.05000001</v>
      </c>
      <c r="D26" s="50">
        <f>+VLOOKUP(A26,[1]Hoja1!$A$3:$D$1482,4,0)</f>
        <v>97269340.310000002</v>
      </c>
      <c r="E26" s="50">
        <f>+VLOOKUP(A26,[1]Hoja1!$A$3:$E$1482,5,0)</f>
        <v>42063506.939999998</v>
      </c>
      <c r="F26" s="50">
        <f>+VLOOKUP(A26,[1]Hoja1!$A$3:$F$1482,6,0)</f>
        <v>13783884.810000001</v>
      </c>
      <c r="G26" s="50">
        <f>+VLOOKUP(A26,[1]Hoja1!$A$3:$G$1482,7,0)</f>
        <v>2327992.6099999994</v>
      </c>
      <c r="H26" s="51">
        <f t="shared" si="0"/>
        <v>304236673.72000003</v>
      </c>
    </row>
    <row r="27" spans="1:9" s="52" customFormat="1" ht="23.25" customHeight="1" x14ac:dyDescent="0.35">
      <c r="A27" s="55">
        <v>1306</v>
      </c>
      <c r="B27" s="48" t="s">
        <v>107</v>
      </c>
      <c r="C27" s="50">
        <f>+VLOOKUP(A27,[1]Hoja1!$A$3:$C$1482,3,0)</f>
        <v>1129369.6499999999</v>
      </c>
      <c r="D27" s="50">
        <f>+VLOOKUP(A27,[1]Hoja1!$A$3:$D$1482,4,0)</f>
        <v>3262191.46</v>
      </c>
      <c r="E27" s="50">
        <f>+VLOOKUP(A27,[1]Hoja1!$A$3:$E$1482,5,0)</f>
        <v>933803.65</v>
      </c>
      <c r="F27" s="50">
        <f>+VLOOKUP(A27,[1]Hoja1!$A$3:$F$1482,6,0)</f>
        <v>419584.27</v>
      </c>
      <c r="G27" s="50">
        <f>+VLOOKUP(A27,[1]Hoja1!$A$3:$G$1482,7,0)</f>
        <v>0</v>
      </c>
      <c r="H27" s="51">
        <f t="shared" si="0"/>
        <v>5744949.0299999993</v>
      </c>
    </row>
    <row r="28" spans="1:9" s="52" customFormat="1" ht="23.25" customHeight="1" x14ac:dyDescent="0.35">
      <c r="A28" s="55">
        <v>1307</v>
      </c>
      <c r="B28" s="48" t="s">
        <v>108</v>
      </c>
      <c r="C28" s="50">
        <f>+VLOOKUP(A28,[1]Hoja1!$A$3:$C$1482,3,0)</f>
        <v>2913456.9299999997</v>
      </c>
      <c r="D28" s="50">
        <f>+VLOOKUP(A28,[1]Hoja1!$A$3:$D$1482,4,0)</f>
        <v>369890.97</v>
      </c>
      <c r="E28" s="50">
        <f>+VLOOKUP(A28,[1]Hoja1!$A$3:$E$1482,5,0)</f>
        <v>2279602.9</v>
      </c>
      <c r="F28" s="50">
        <f>+VLOOKUP(A28,[1]Hoja1!$A$3:$F$1482,6,0)</f>
        <v>196459.32</v>
      </c>
      <c r="G28" s="50">
        <f>+VLOOKUP(A28,[1]Hoja1!$A$3:$G$1482,7,0)</f>
        <v>41344.43</v>
      </c>
      <c r="H28" s="51">
        <f t="shared" si="0"/>
        <v>5800754.5499999989</v>
      </c>
    </row>
    <row r="29" spans="1:9" s="52" customFormat="1" ht="23.25" customHeight="1" x14ac:dyDescent="0.35">
      <c r="A29" s="55">
        <v>1399</v>
      </c>
      <c r="B29" s="48" t="s">
        <v>109</v>
      </c>
      <c r="C29" s="50">
        <f>+VLOOKUP(A29,[1]Hoja1!$A$3:$C$1482,3,0)</f>
        <v>-2395726.96</v>
      </c>
      <c r="D29" s="50">
        <f>+VLOOKUP(A29,[1]Hoja1!$A$3:$D$1482,4,0)</f>
        <v>-484739.28</v>
      </c>
      <c r="E29" s="50">
        <f>+VLOOKUP(A29,[1]Hoja1!$A$3:$E$1482,5,0)</f>
        <v>-250254.66</v>
      </c>
      <c r="F29" s="50">
        <f>+VLOOKUP(A29,[1]Hoja1!$A$3:$F$1482,6,0)</f>
        <v>-105834.42000000001</v>
      </c>
      <c r="G29" s="50">
        <f>+VLOOKUP(A29,[1]Hoja1!$A$3:$G$1482,7,0)</f>
        <v>-948.1</v>
      </c>
      <c r="H29" s="51">
        <f t="shared" si="0"/>
        <v>-3237503.4200000004</v>
      </c>
    </row>
    <row r="30" spans="1:9" s="52" customFormat="1" ht="23.25" customHeight="1" x14ac:dyDescent="0.35">
      <c r="A30" s="55">
        <v>14</v>
      </c>
      <c r="B30" s="48" t="s">
        <v>110</v>
      </c>
      <c r="C30" s="50">
        <f>+VLOOKUP(A30,[1]Hoja1!$A$3:$C$1482,3,0)</f>
        <v>5214120367.5500002</v>
      </c>
      <c r="D30" s="50">
        <f>+VLOOKUP(A30,[1]Hoja1!$A$3:$D$1482,4,0)</f>
        <v>1305990067.0399997</v>
      </c>
      <c r="E30" s="50">
        <f>+VLOOKUP(A30,[1]Hoja1!$A$3:$E$1482,5,0)</f>
        <v>732132005.96999979</v>
      </c>
      <c r="F30" s="50">
        <f>+VLOOKUP(A30,[1]Hoja1!$A$3:$F$1482,6,0)</f>
        <v>328929009.44</v>
      </c>
      <c r="G30" s="50">
        <f>+VLOOKUP(A30,[1]Hoja1!$A$3:$G$1482,7,0)</f>
        <v>82516839.920000061</v>
      </c>
      <c r="H30" s="51">
        <f t="shared" si="0"/>
        <v>7663688289.9199991</v>
      </c>
      <c r="I30" s="53"/>
    </row>
    <row r="31" spans="1:9" s="52" customFormat="1" ht="23.25" customHeight="1" x14ac:dyDescent="0.35">
      <c r="A31" s="55">
        <v>1401</v>
      </c>
      <c r="B31" s="48" t="s">
        <v>111</v>
      </c>
      <c r="C31" s="50">
        <f>+VLOOKUP(A31,[1]Hoja1!$A$3:$C$1482,3,0)</f>
        <v>299943736.77999997</v>
      </c>
      <c r="D31" s="50">
        <f>+VLOOKUP(A31,[1]Hoja1!$A$3:$D$1482,4,0)</f>
        <v>14240074.890000001</v>
      </c>
      <c r="E31" s="50">
        <f>+VLOOKUP(A31,[1]Hoja1!$A$3:$E$1482,5,0)</f>
        <v>5564101.1600000001</v>
      </c>
      <c r="F31" s="50">
        <f>+VLOOKUP(A31,[1]Hoja1!$A$3:$F$1482,6,0)</f>
        <v>574747.46</v>
      </c>
      <c r="G31" s="50">
        <f>+VLOOKUP(A31,[1]Hoja1!$A$3:$G$1482,7,0)</f>
        <v>2154080.86</v>
      </c>
      <c r="H31" s="51">
        <f t="shared" si="0"/>
        <v>322476741.14999998</v>
      </c>
    </row>
    <row r="32" spans="1:9" s="52" customFormat="1" ht="23.25" customHeight="1" x14ac:dyDescent="0.35">
      <c r="A32" s="55">
        <v>1402</v>
      </c>
      <c r="B32" s="48" t="s">
        <v>112</v>
      </c>
      <c r="C32" s="50">
        <f>+VLOOKUP(A32,[1]Hoja1!$A$3:$C$1482,3,0)</f>
        <v>2640312296.0699992</v>
      </c>
      <c r="D32" s="50">
        <f>+VLOOKUP(A32,[1]Hoja1!$A$3:$D$1482,4,0)</f>
        <v>551105462.26999998</v>
      </c>
      <c r="E32" s="50">
        <f>+VLOOKUP(A32,[1]Hoja1!$A$3:$E$1482,5,0)</f>
        <v>298209968.57000005</v>
      </c>
      <c r="F32" s="50">
        <f>+VLOOKUP(A32,[1]Hoja1!$A$3:$F$1482,6,0)</f>
        <v>100835933.09000002</v>
      </c>
      <c r="G32" s="50">
        <f>+VLOOKUP(A32,[1]Hoja1!$A$3:$G$1482,7,0)</f>
        <v>23106313.870000005</v>
      </c>
      <c r="H32" s="51">
        <f t="shared" si="0"/>
        <v>3613569973.8699994</v>
      </c>
    </row>
    <row r="33" spans="1:8" s="52" customFormat="1" ht="23.25" customHeight="1" x14ac:dyDescent="0.35">
      <c r="A33" s="55">
        <v>1403</v>
      </c>
      <c r="B33" s="48" t="s">
        <v>113</v>
      </c>
      <c r="C33" s="50">
        <f>+VLOOKUP(A33,[1]Hoja1!$A$3:$C$1482,3,0)</f>
        <v>361737916.38</v>
      </c>
      <c r="D33" s="50">
        <f>+VLOOKUP(A33,[1]Hoja1!$A$3:$D$1482,4,0)</f>
        <v>60674045.20000001</v>
      </c>
      <c r="E33" s="50">
        <f>+VLOOKUP(A33,[1]Hoja1!$A$3:$E$1482,5,0)</f>
        <v>24833847.540000003</v>
      </c>
      <c r="F33" s="50">
        <f>+VLOOKUP(A33,[1]Hoja1!$A$3:$F$1482,6,0)</f>
        <v>5997493.959999999</v>
      </c>
      <c r="G33" s="50">
        <f>+VLOOKUP(A33,[1]Hoja1!$A$3:$G$1482,7,0)</f>
        <v>1061568.95</v>
      </c>
      <c r="H33" s="51">
        <f t="shared" si="0"/>
        <v>454304872.02999997</v>
      </c>
    </row>
    <row r="34" spans="1:8" s="52" customFormat="1" ht="23.25" customHeight="1" x14ac:dyDescent="0.35">
      <c r="A34" s="55">
        <v>1404</v>
      </c>
      <c r="B34" s="48" t="s">
        <v>114</v>
      </c>
      <c r="C34" s="50">
        <f>+VLOOKUP(A34,[1]Hoja1!$A$3:$C$1482,3,0)</f>
        <v>1626879687.4500003</v>
      </c>
      <c r="D34" s="50">
        <f>+VLOOKUP(A34,[1]Hoja1!$A$3:$D$1482,4,0)</f>
        <v>622986736.63</v>
      </c>
      <c r="E34" s="50">
        <f>+VLOOKUP(A34,[1]Hoja1!$A$3:$E$1482,5,0)</f>
        <v>343234723.14999998</v>
      </c>
      <c r="F34" s="50">
        <f>+VLOOKUP(A34,[1]Hoja1!$A$3:$F$1482,6,0)</f>
        <v>190366559.38000003</v>
      </c>
      <c r="G34" s="50">
        <f>+VLOOKUP(A34,[1]Hoja1!$A$3:$G$1482,7,0)</f>
        <v>41692467.12000002</v>
      </c>
      <c r="H34" s="51">
        <f t="shared" si="0"/>
        <v>2825160173.7300005</v>
      </c>
    </row>
    <row r="35" spans="1:8" s="52" customFormat="1" ht="23.25" customHeight="1" x14ac:dyDescent="0.35">
      <c r="A35" s="55">
        <v>1405</v>
      </c>
      <c r="B35" s="48" t="s">
        <v>115</v>
      </c>
      <c r="C35" s="50">
        <f>+VLOOKUP(A35,[1]Hoja1!$A$3:$C$1482,3,0)</f>
        <v>3982616.33</v>
      </c>
      <c r="D35" s="50">
        <f>+VLOOKUP(A35,[1]Hoja1!$A$3:$D$1482,4,0)</f>
        <v>877289.48</v>
      </c>
      <c r="E35" s="50">
        <f>+VLOOKUP(A35,[1]Hoja1!$A$3:$E$1482,5,0)</f>
        <v>47844.28</v>
      </c>
      <c r="F35" s="50">
        <f>+VLOOKUP(A35,[1]Hoja1!$A$3:$F$1482,6,0)</f>
        <v>413803.15</v>
      </c>
      <c r="G35" s="50">
        <f>+VLOOKUP(A35,[1]Hoja1!$A$3:$G$1482,7,0)</f>
        <v>511763.36999999994</v>
      </c>
      <c r="H35" s="51">
        <f t="shared" si="0"/>
        <v>5833316.6100000013</v>
      </c>
    </row>
    <row r="36" spans="1:8" s="52" customFormat="1" ht="23.25" customHeight="1" x14ac:dyDescent="0.35">
      <c r="A36" s="55">
        <v>1406</v>
      </c>
      <c r="B36" s="48" t="s">
        <v>116</v>
      </c>
      <c r="C36" s="50">
        <f>+VLOOKUP(A36,[1]Hoja1!$A$3:$C$1482,3,0)</f>
        <v>1210186.9099999999</v>
      </c>
      <c r="D36" s="50">
        <f>+VLOOKUP(A36,[1]Hoja1!$A$3:$D$1482,4,0)</f>
        <v>87732.75</v>
      </c>
      <c r="E36" s="50">
        <f>+VLOOKUP(A36,[1]Hoja1!$A$3:$E$1482,5,0)</f>
        <v>0</v>
      </c>
      <c r="F36" s="50">
        <f>+VLOOKUP(A36,[1]Hoja1!$A$3:$F$1482,6,0)</f>
        <v>0</v>
      </c>
      <c r="G36" s="50">
        <f>+VLOOKUP(A36,[1]Hoja1!$A$3:$G$1482,7,0)</f>
        <v>337907.08</v>
      </c>
      <c r="H36" s="51">
        <f t="shared" si="0"/>
        <v>1635826.74</v>
      </c>
    </row>
    <row r="37" spans="1:8" s="52" customFormat="1" ht="23.25" customHeight="1" x14ac:dyDescent="0.35">
      <c r="A37" s="55">
        <v>1407</v>
      </c>
      <c r="B37" s="48" t="s">
        <v>117</v>
      </c>
      <c r="C37" s="50">
        <f>+VLOOKUP(A37,[1]Hoja1!$A$3:$C$1482,3,0)</f>
        <v>310040356.91000003</v>
      </c>
      <c r="D37" s="50">
        <f>+VLOOKUP(A37,[1]Hoja1!$A$3:$D$1482,4,0)</f>
        <v>43827805.249999993</v>
      </c>
      <c r="E37" s="50">
        <f>+VLOOKUP(A37,[1]Hoja1!$A$3:$E$1482,5,0)</f>
        <v>26402540.339999996</v>
      </c>
      <c r="F37" s="50">
        <f>+VLOOKUP(A37,[1]Hoja1!$A$3:$F$1482,6,0)</f>
        <v>4041260.92</v>
      </c>
      <c r="G37" s="50">
        <f>+VLOOKUP(A37,[1]Hoja1!$A$3:$G$1482,7,0)</f>
        <v>3696292.3600000003</v>
      </c>
      <c r="H37" s="51">
        <f t="shared" si="0"/>
        <v>388008255.78000003</v>
      </c>
    </row>
    <row r="38" spans="1:8" s="52" customFormat="1" ht="23.25" customHeight="1" x14ac:dyDescent="0.35">
      <c r="A38" s="55">
        <v>1408</v>
      </c>
      <c r="B38" s="48" t="s">
        <v>118</v>
      </c>
      <c r="C38" s="50">
        <f>+VLOOKUP(A38,[1]Hoja1!$A$3:$C$1482,3,0)</f>
        <v>0</v>
      </c>
      <c r="D38" s="50">
        <f>+VLOOKUP(A38,[1]Hoja1!$A$3:$D$1482,4,0)</f>
        <v>0</v>
      </c>
      <c r="E38" s="50">
        <f>+VLOOKUP(A38,[1]Hoja1!$A$3:$E$1482,5,0)</f>
        <v>137846.35</v>
      </c>
      <c r="F38" s="50">
        <f>+VLOOKUP(A38,[1]Hoja1!$A$3:$F$1482,6,0)</f>
        <v>24682.54</v>
      </c>
      <c r="G38" s="50">
        <f>+VLOOKUP(A38,[1]Hoja1!$A$3:$G$1482,7,0)</f>
        <v>97660.239999999991</v>
      </c>
      <c r="H38" s="51">
        <f t="shared" si="0"/>
        <v>260189.13</v>
      </c>
    </row>
    <row r="39" spans="1:8" s="52" customFormat="1" ht="23.25" customHeight="1" x14ac:dyDescent="0.35">
      <c r="A39" s="55">
        <v>1409</v>
      </c>
      <c r="B39" s="48" t="s">
        <v>119</v>
      </c>
      <c r="C39" s="50">
        <f>+VLOOKUP(A39,[1]Hoja1!$A$3:$C$1482,3,0)</f>
        <v>8086461.7999999998</v>
      </c>
      <c r="D39" s="50">
        <f>+VLOOKUP(A39,[1]Hoja1!$A$3:$D$1482,4,0)</f>
        <v>375412.78</v>
      </c>
      <c r="E39" s="50">
        <f>+VLOOKUP(A39,[1]Hoja1!$A$3:$E$1482,5,0)</f>
        <v>12768.81</v>
      </c>
      <c r="F39" s="50">
        <f>+VLOOKUP(A39,[1]Hoja1!$A$3:$F$1482,6,0)</f>
        <v>0</v>
      </c>
      <c r="G39" s="50">
        <f>+VLOOKUP(A39,[1]Hoja1!$A$3:$G$1482,7,0)</f>
        <v>0</v>
      </c>
      <c r="H39" s="51">
        <f t="shared" si="0"/>
        <v>8474643.3900000006</v>
      </c>
    </row>
    <row r="40" spans="1:8" s="52" customFormat="1" ht="23.25" customHeight="1" x14ac:dyDescent="0.35">
      <c r="A40" s="55">
        <v>1410</v>
      </c>
      <c r="B40" s="48" t="s">
        <v>120</v>
      </c>
      <c r="C40" s="50">
        <f>+VLOOKUP(A40,[1]Hoja1!$A$3:$C$1482,3,0)</f>
        <v>12760103.959999999</v>
      </c>
      <c r="D40" s="50">
        <f>+VLOOKUP(A40,[1]Hoja1!$A$3:$D$1482,4,0)</f>
        <v>821257.40999999992</v>
      </c>
      <c r="E40" s="50">
        <f>+VLOOKUP(A40,[1]Hoja1!$A$3:$E$1482,5,0)</f>
        <v>1098551.73</v>
      </c>
      <c r="F40" s="50">
        <f>+VLOOKUP(A40,[1]Hoja1!$A$3:$F$1482,6,0)</f>
        <v>330804.70999999996</v>
      </c>
      <c r="G40" s="50">
        <f>+VLOOKUP(A40,[1]Hoja1!$A$3:$G$1482,7,0)</f>
        <v>39367.08</v>
      </c>
      <c r="H40" s="51">
        <f t="shared" si="0"/>
        <v>15050084.889999999</v>
      </c>
    </row>
    <row r="41" spans="1:8" s="52" customFormat="1" ht="23.25" customHeight="1" x14ac:dyDescent="0.35">
      <c r="A41" s="55">
        <v>1411</v>
      </c>
      <c r="B41" s="48" t="s">
        <v>121</v>
      </c>
      <c r="C41" s="50">
        <f>+VLOOKUP(A41,[1]Hoja1!$A$3:$C$1482,3,0)</f>
        <v>3301137.96</v>
      </c>
      <c r="D41" s="50">
        <f>+VLOOKUP(A41,[1]Hoja1!$A$3:$D$1482,4,0)</f>
        <v>282074.43</v>
      </c>
      <c r="E41" s="50">
        <f>+VLOOKUP(A41,[1]Hoja1!$A$3:$E$1482,5,0)</f>
        <v>133570.68</v>
      </c>
      <c r="F41" s="50">
        <f>+VLOOKUP(A41,[1]Hoja1!$A$3:$F$1482,6,0)</f>
        <v>0</v>
      </c>
      <c r="G41" s="50">
        <f>+VLOOKUP(A41,[1]Hoja1!$A$3:$G$1482,7,0)</f>
        <v>0</v>
      </c>
      <c r="H41" s="51">
        <f t="shared" si="0"/>
        <v>3716783.0700000003</v>
      </c>
    </row>
    <row r="42" spans="1:8" s="52" customFormat="1" ht="23.25" customHeight="1" x14ac:dyDescent="0.35">
      <c r="A42" s="55">
        <v>1412</v>
      </c>
      <c r="B42" s="48" t="s">
        <v>122</v>
      </c>
      <c r="C42" s="50">
        <f>+VLOOKUP(A42,[1]Hoja1!$A$3:$C$1482,3,0)</f>
        <v>8612314.0599999987</v>
      </c>
      <c r="D42" s="50">
        <f>+VLOOKUP(A42,[1]Hoja1!$A$3:$D$1482,4,0)</f>
        <v>757255.62000000011</v>
      </c>
      <c r="E42" s="50">
        <f>+VLOOKUP(A42,[1]Hoja1!$A$3:$E$1482,5,0)</f>
        <v>721154.66999999993</v>
      </c>
      <c r="F42" s="50">
        <f>+VLOOKUP(A42,[1]Hoja1!$A$3:$F$1482,6,0)</f>
        <v>230528.90999999997</v>
      </c>
      <c r="G42" s="50">
        <f>+VLOOKUP(A42,[1]Hoja1!$A$3:$G$1482,7,0)</f>
        <v>12082.21</v>
      </c>
      <c r="H42" s="51">
        <f t="shared" si="0"/>
        <v>10333335.470000001</v>
      </c>
    </row>
    <row r="43" spans="1:8" s="52" customFormat="1" ht="23.25" customHeight="1" x14ac:dyDescent="0.35">
      <c r="A43" s="55">
        <v>1413</v>
      </c>
      <c r="B43" s="48" t="s">
        <v>123</v>
      </c>
      <c r="C43" s="50">
        <f>+VLOOKUP(A43,[1]Hoja1!$A$3:$C$1482,3,0)</f>
        <v>0</v>
      </c>
      <c r="D43" s="50">
        <f>+VLOOKUP(A43,[1]Hoja1!$A$3:$D$1482,4,0)</f>
        <v>0</v>
      </c>
      <c r="E43" s="50">
        <f>+VLOOKUP(A43,[1]Hoja1!$A$3:$E$1482,5,0)</f>
        <v>0</v>
      </c>
      <c r="F43" s="50">
        <f>+VLOOKUP(A43,[1]Hoja1!$A$3:$F$1482,6,0)</f>
        <v>0</v>
      </c>
      <c r="G43" s="50">
        <f>+VLOOKUP(A43,[1]Hoja1!$A$3:$G$1482,7,0)</f>
        <v>0</v>
      </c>
      <c r="H43" s="51">
        <f t="shared" si="0"/>
        <v>0</v>
      </c>
    </row>
    <row r="44" spans="1:8" s="52" customFormat="1" ht="23.25" customHeight="1" x14ac:dyDescent="0.35">
      <c r="A44" s="55">
        <v>1414</v>
      </c>
      <c r="B44" s="48" t="s">
        <v>124</v>
      </c>
      <c r="C44" s="50">
        <f>+VLOOKUP(A44,[1]Hoja1!$A$3:$C$1482,3,0)</f>
        <v>0</v>
      </c>
      <c r="D44" s="50">
        <f>+VLOOKUP(A44,[1]Hoja1!$A$3:$D$1482,4,0)</f>
        <v>0</v>
      </c>
      <c r="E44" s="50">
        <f>+VLOOKUP(A44,[1]Hoja1!$A$3:$E$1482,5,0)</f>
        <v>0</v>
      </c>
      <c r="F44" s="50">
        <f>+VLOOKUP(A44,[1]Hoja1!$A$3:$F$1482,6,0)</f>
        <v>0</v>
      </c>
      <c r="G44" s="50">
        <f>+VLOOKUP(A44,[1]Hoja1!$A$3:$G$1482,7,0)</f>
        <v>14285.42</v>
      </c>
      <c r="H44" s="51">
        <f t="shared" si="0"/>
        <v>14285.42</v>
      </c>
    </row>
    <row r="45" spans="1:8" s="52" customFormat="1" ht="23.25" customHeight="1" x14ac:dyDescent="0.35">
      <c r="A45" s="55">
        <v>1415</v>
      </c>
      <c r="B45" s="48" t="s">
        <v>125</v>
      </c>
      <c r="C45" s="50">
        <f>+VLOOKUP(A45,[1]Hoja1!$A$3:$C$1482,3,0)</f>
        <v>70360.17</v>
      </c>
      <c r="D45" s="50">
        <f>+VLOOKUP(A45,[1]Hoja1!$A$3:$D$1482,4,0)</f>
        <v>15765.2</v>
      </c>
      <c r="E45" s="50">
        <f>+VLOOKUP(A45,[1]Hoja1!$A$3:$E$1482,5,0)</f>
        <v>32789.67</v>
      </c>
      <c r="F45" s="50">
        <f>+VLOOKUP(A45,[1]Hoja1!$A$3:$F$1482,6,0)</f>
        <v>5059.24</v>
      </c>
      <c r="G45" s="50">
        <f>+VLOOKUP(A45,[1]Hoja1!$A$3:$G$1482,7,0)</f>
        <v>0</v>
      </c>
      <c r="H45" s="51">
        <f t="shared" si="0"/>
        <v>123974.28</v>
      </c>
    </row>
    <row r="46" spans="1:8" s="52" customFormat="1" ht="23.25" customHeight="1" x14ac:dyDescent="0.35">
      <c r="A46" s="55">
        <v>1416</v>
      </c>
      <c r="B46" s="48" t="s">
        <v>126</v>
      </c>
      <c r="C46" s="50">
        <f>+VLOOKUP(A46,[1]Hoja1!$A$3:$C$1482,3,0)</f>
        <v>0</v>
      </c>
      <c r="D46" s="50">
        <f>+VLOOKUP(A46,[1]Hoja1!$A$3:$D$1482,4,0)</f>
        <v>0</v>
      </c>
      <c r="E46" s="50">
        <f>+VLOOKUP(A46,[1]Hoja1!$A$3:$E$1482,5,0)</f>
        <v>0</v>
      </c>
      <c r="F46" s="50">
        <f>+VLOOKUP(A46,[1]Hoja1!$A$3:$F$1482,6,0)</f>
        <v>0</v>
      </c>
      <c r="G46" s="50">
        <f>+VLOOKUP(A46,[1]Hoja1!$A$3:$G$1482,7,0)</f>
        <v>138.80000000000001</v>
      </c>
      <c r="H46" s="51">
        <f t="shared" si="0"/>
        <v>138.80000000000001</v>
      </c>
    </row>
    <row r="47" spans="1:8" s="52" customFormat="1" ht="23.25" customHeight="1" x14ac:dyDescent="0.35">
      <c r="A47" s="55">
        <v>1417</v>
      </c>
      <c r="B47" s="48" t="s">
        <v>127</v>
      </c>
      <c r="C47" s="50">
        <f>+VLOOKUP(A47,[1]Hoja1!$A$3:$C$1482,3,0)</f>
        <v>2769167.65</v>
      </c>
      <c r="D47" s="50">
        <f>+VLOOKUP(A47,[1]Hoja1!$A$3:$D$1482,4,0)</f>
        <v>2372938.1</v>
      </c>
      <c r="E47" s="50">
        <f>+VLOOKUP(A47,[1]Hoja1!$A$3:$E$1482,5,0)</f>
        <v>0</v>
      </c>
      <c r="F47" s="50">
        <f>+VLOOKUP(A47,[1]Hoja1!$A$3:$F$1482,6,0)</f>
        <v>0</v>
      </c>
      <c r="G47" s="50">
        <f>+VLOOKUP(A47,[1]Hoja1!$A$3:$G$1482,7,0)</f>
        <v>0</v>
      </c>
      <c r="H47" s="51">
        <f t="shared" si="0"/>
        <v>5142105.75</v>
      </c>
    </row>
    <row r="48" spans="1:8" s="52" customFormat="1" ht="23.25" customHeight="1" x14ac:dyDescent="0.35">
      <c r="A48" s="55">
        <v>1418</v>
      </c>
      <c r="B48" s="48" t="s">
        <v>128</v>
      </c>
      <c r="C48" s="50">
        <f>+VLOOKUP(A48,[1]Hoja1!$A$3:$C$1482,3,0)</f>
        <v>7145246.5899999989</v>
      </c>
      <c r="D48" s="50">
        <f>+VLOOKUP(A48,[1]Hoja1!$A$3:$D$1482,4,0)</f>
        <v>1133204.1100000003</v>
      </c>
      <c r="E48" s="50">
        <f>+VLOOKUP(A48,[1]Hoja1!$A$3:$E$1482,5,0)</f>
        <v>1569350.17</v>
      </c>
      <c r="F48" s="50">
        <f>+VLOOKUP(A48,[1]Hoja1!$A$3:$F$1482,6,0)</f>
        <v>354383.62</v>
      </c>
      <c r="G48" s="50">
        <f>+VLOOKUP(A48,[1]Hoja1!$A$3:$G$1482,7,0)</f>
        <v>509329.17</v>
      </c>
      <c r="H48" s="51">
        <f t="shared" si="0"/>
        <v>10711513.659999998</v>
      </c>
    </row>
    <row r="49" spans="1:8" s="52" customFormat="1" ht="23.25" customHeight="1" x14ac:dyDescent="0.35">
      <c r="A49" s="55">
        <v>1419</v>
      </c>
      <c r="B49" s="48" t="s">
        <v>129</v>
      </c>
      <c r="C49" s="50">
        <f>+VLOOKUP(A49,[1]Hoja1!$A$3:$C$1482,3,0)</f>
        <v>697175.39000000013</v>
      </c>
      <c r="D49" s="50">
        <f>+VLOOKUP(A49,[1]Hoja1!$A$3:$D$1482,4,0)</f>
        <v>280235.3</v>
      </c>
      <c r="E49" s="50">
        <f>+VLOOKUP(A49,[1]Hoja1!$A$3:$E$1482,5,0)</f>
        <v>23785.34</v>
      </c>
      <c r="F49" s="50">
        <f>+VLOOKUP(A49,[1]Hoja1!$A$3:$F$1482,6,0)</f>
        <v>20785</v>
      </c>
      <c r="G49" s="50">
        <f>+VLOOKUP(A49,[1]Hoja1!$A$3:$G$1482,7,0)</f>
        <v>967.11</v>
      </c>
      <c r="H49" s="51">
        <f t="shared" si="0"/>
        <v>1022948.1400000001</v>
      </c>
    </row>
    <row r="50" spans="1:8" s="52" customFormat="1" ht="23.25" customHeight="1" x14ac:dyDescent="0.35">
      <c r="A50" s="55">
        <v>1420</v>
      </c>
      <c r="B50" s="48" t="s">
        <v>130</v>
      </c>
      <c r="C50" s="50">
        <f>+VLOOKUP(A50,[1]Hoja1!$A$3:$C$1482,3,0)</f>
        <v>5111061.5199999996</v>
      </c>
      <c r="D50" s="50">
        <f>+VLOOKUP(A50,[1]Hoja1!$A$3:$D$1482,4,0)</f>
        <v>1174879.2999999998</v>
      </c>
      <c r="E50" s="50">
        <f>+VLOOKUP(A50,[1]Hoja1!$A$3:$E$1482,5,0)</f>
        <v>1282389.6000000001</v>
      </c>
      <c r="F50" s="50">
        <f>+VLOOKUP(A50,[1]Hoja1!$A$3:$F$1482,6,0)</f>
        <v>550630.98</v>
      </c>
      <c r="G50" s="50">
        <f>+VLOOKUP(A50,[1]Hoja1!$A$3:$G$1482,7,0)</f>
        <v>78369.91</v>
      </c>
      <c r="H50" s="51">
        <f t="shared" si="0"/>
        <v>8197331.3100000005</v>
      </c>
    </row>
    <row r="51" spans="1:8" s="52" customFormat="1" ht="23.25" customHeight="1" x14ac:dyDescent="0.35">
      <c r="A51" s="55">
        <v>1421</v>
      </c>
      <c r="B51" s="48" t="s">
        <v>131</v>
      </c>
      <c r="C51" s="50">
        <f>+VLOOKUP(A51,[1]Hoja1!$A$3:$C$1482,3,0)</f>
        <v>0</v>
      </c>
      <c r="D51" s="50">
        <f>+VLOOKUP(A51,[1]Hoja1!$A$3:$D$1482,4,0)</f>
        <v>0</v>
      </c>
      <c r="E51" s="50">
        <f>+VLOOKUP(A51,[1]Hoja1!$A$3:$E$1482,5,0)</f>
        <v>0</v>
      </c>
      <c r="F51" s="50">
        <f>+VLOOKUP(A51,[1]Hoja1!$A$3:$F$1482,6,0)</f>
        <v>0</v>
      </c>
      <c r="G51" s="50">
        <f>+VLOOKUP(A51,[1]Hoja1!$A$3:$G$1482,7,0)</f>
        <v>0</v>
      </c>
      <c r="H51" s="51">
        <f t="shared" si="0"/>
        <v>0</v>
      </c>
    </row>
    <row r="52" spans="1:8" s="52" customFormat="1" ht="23.25" customHeight="1" x14ac:dyDescent="0.35">
      <c r="A52" s="55">
        <v>1422</v>
      </c>
      <c r="B52" s="48" t="s">
        <v>132</v>
      </c>
      <c r="C52" s="50">
        <f>+VLOOKUP(A52,[1]Hoja1!$A$3:$C$1482,3,0)</f>
        <v>30983.759999999998</v>
      </c>
      <c r="D52" s="50">
        <f>+VLOOKUP(A52,[1]Hoja1!$A$3:$D$1482,4,0)</f>
        <v>0</v>
      </c>
      <c r="E52" s="50">
        <f>+VLOOKUP(A52,[1]Hoja1!$A$3:$E$1482,5,0)</f>
        <v>0</v>
      </c>
      <c r="F52" s="50">
        <f>+VLOOKUP(A52,[1]Hoja1!$A$3:$F$1482,6,0)</f>
        <v>0</v>
      </c>
      <c r="G52" s="50">
        <f>+VLOOKUP(A52,[1]Hoja1!$A$3:$G$1482,7,0)</f>
        <v>28708.99</v>
      </c>
      <c r="H52" s="51">
        <f t="shared" si="0"/>
        <v>59692.75</v>
      </c>
    </row>
    <row r="53" spans="1:8" s="52" customFormat="1" ht="23.25" customHeight="1" x14ac:dyDescent="0.35">
      <c r="A53" s="55">
        <v>1423</v>
      </c>
      <c r="B53" s="48" t="s">
        <v>133</v>
      </c>
      <c r="C53" s="50">
        <f>+VLOOKUP(A53,[1]Hoja1!$A$3:$C$1482,3,0)</f>
        <v>54753.75</v>
      </c>
      <c r="D53" s="50">
        <f>+VLOOKUP(A53,[1]Hoja1!$A$3:$D$1482,4,0)</f>
        <v>0</v>
      </c>
      <c r="E53" s="50">
        <f>+VLOOKUP(A53,[1]Hoja1!$A$3:$E$1482,5,0)</f>
        <v>42988.49</v>
      </c>
      <c r="F53" s="50">
        <f>+VLOOKUP(A53,[1]Hoja1!$A$3:$F$1482,6,0)</f>
        <v>1428.74</v>
      </c>
      <c r="G53" s="50">
        <f>+VLOOKUP(A53,[1]Hoja1!$A$3:$G$1482,7,0)</f>
        <v>18917.57</v>
      </c>
      <c r="H53" s="51">
        <f t="shared" si="0"/>
        <v>118088.54999999999</v>
      </c>
    </row>
    <row r="54" spans="1:8" s="52" customFormat="1" ht="23.25" customHeight="1" x14ac:dyDescent="0.35">
      <c r="A54" s="55">
        <v>1424</v>
      </c>
      <c r="B54" s="48" t="s">
        <v>134</v>
      </c>
      <c r="C54" s="50">
        <f>+VLOOKUP(A54,[1]Hoja1!$A$3:$C$1482,3,0)</f>
        <v>0</v>
      </c>
      <c r="D54" s="50">
        <f>+VLOOKUP(A54,[1]Hoja1!$A$3:$D$1482,4,0)</f>
        <v>0</v>
      </c>
      <c r="E54" s="50">
        <f>+VLOOKUP(A54,[1]Hoja1!$A$3:$E$1482,5,0)</f>
        <v>0</v>
      </c>
      <c r="F54" s="50">
        <f>+VLOOKUP(A54,[1]Hoja1!$A$3:$F$1482,6,0)</f>
        <v>0</v>
      </c>
      <c r="G54" s="50">
        <f>+VLOOKUP(A54,[1]Hoja1!$A$3:$G$1482,7,0)</f>
        <v>49916.57</v>
      </c>
      <c r="H54" s="51">
        <f t="shared" si="0"/>
        <v>49916.57</v>
      </c>
    </row>
    <row r="55" spans="1:8" s="52" customFormat="1" ht="23.25" customHeight="1" x14ac:dyDescent="0.35">
      <c r="A55" s="55">
        <v>1425</v>
      </c>
      <c r="B55" s="48" t="s">
        <v>135</v>
      </c>
      <c r="C55" s="50">
        <f>+VLOOKUP(A55,[1]Hoja1!$A$3:$C$1482,3,0)</f>
        <v>5129062.4499999993</v>
      </c>
      <c r="D55" s="50">
        <f>+VLOOKUP(A55,[1]Hoja1!$A$3:$D$1482,4,0)</f>
        <v>1216003.3500000001</v>
      </c>
      <c r="E55" s="50">
        <f>+VLOOKUP(A55,[1]Hoja1!$A$3:$E$1482,5,0)</f>
        <v>1400879.0899999999</v>
      </c>
      <c r="F55" s="50">
        <f>+VLOOKUP(A55,[1]Hoja1!$A$3:$F$1482,6,0)</f>
        <v>29458.23</v>
      </c>
      <c r="G55" s="50">
        <f>+VLOOKUP(A55,[1]Hoja1!$A$3:$G$1482,7,0)</f>
        <v>119035.29</v>
      </c>
      <c r="H55" s="51">
        <f t="shared" si="0"/>
        <v>7894438.4099999992</v>
      </c>
    </row>
    <row r="56" spans="1:8" s="52" customFormat="1" ht="23.25" customHeight="1" x14ac:dyDescent="0.35">
      <c r="A56" s="55">
        <v>1426</v>
      </c>
      <c r="B56" s="48" t="s">
        <v>136</v>
      </c>
      <c r="C56" s="50">
        <f>+VLOOKUP(A56,[1]Hoja1!$A$3:$C$1482,3,0)</f>
        <v>45746598.900000013</v>
      </c>
      <c r="D56" s="50">
        <f>+VLOOKUP(A56,[1]Hoja1!$A$3:$D$1482,4,0)</f>
        <v>13858986.969999999</v>
      </c>
      <c r="E56" s="50">
        <f>+VLOOKUP(A56,[1]Hoja1!$A$3:$E$1482,5,0)</f>
        <v>9539582.5799999963</v>
      </c>
      <c r="F56" s="50">
        <f>+VLOOKUP(A56,[1]Hoja1!$A$3:$F$1482,6,0)</f>
        <v>4931791.3400000008</v>
      </c>
      <c r="G56" s="50">
        <f>+VLOOKUP(A56,[1]Hoja1!$A$3:$G$1482,7,0)</f>
        <v>1078279.8499999996</v>
      </c>
      <c r="H56" s="51">
        <f t="shared" si="0"/>
        <v>75155239.640000001</v>
      </c>
    </row>
    <row r="57" spans="1:8" s="52" customFormat="1" ht="23.25" customHeight="1" x14ac:dyDescent="0.35">
      <c r="A57" s="55">
        <v>1427</v>
      </c>
      <c r="B57" s="48" t="s">
        <v>137</v>
      </c>
      <c r="C57" s="50">
        <f>+VLOOKUP(A57,[1]Hoja1!$A$3:$C$1482,3,0)</f>
        <v>4707566.5200000005</v>
      </c>
      <c r="D57" s="50">
        <f>+VLOOKUP(A57,[1]Hoja1!$A$3:$D$1482,4,0)</f>
        <v>2564036.6500000004</v>
      </c>
      <c r="E57" s="50">
        <f>+VLOOKUP(A57,[1]Hoja1!$A$3:$E$1482,5,0)</f>
        <v>554552.49</v>
      </c>
      <c r="F57" s="50">
        <f>+VLOOKUP(A57,[1]Hoja1!$A$3:$F$1482,6,0)</f>
        <v>409956.13000000006</v>
      </c>
      <c r="G57" s="50">
        <f>+VLOOKUP(A57,[1]Hoja1!$A$3:$G$1482,7,0)</f>
        <v>318893.31</v>
      </c>
      <c r="H57" s="51">
        <f t="shared" si="0"/>
        <v>8555005.1000000015</v>
      </c>
    </row>
    <row r="58" spans="1:8" s="52" customFormat="1" ht="23.25" customHeight="1" x14ac:dyDescent="0.35">
      <c r="A58" s="55">
        <v>1428</v>
      </c>
      <c r="B58" s="48" t="s">
        <v>138</v>
      </c>
      <c r="C58" s="50">
        <f>+VLOOKUP(A58,[1]Hoja1!$A$3:$C$1482,3,0)</f>
        <v>51960601.220000014</v>
      </c>
      <c r="D58" s="50">
        <f>+VLOOKUP(A58,[1]Hoja1!$A$3:$D$1482,4,0)</f>
        <v>21112207.950000007</v>
      </c>
      <c r="E58" s="50">
        <f>+VLOOKUP(A58,[1]Hoja1!$A$3:$E$1482,5,0)</f>
        <v>16978626.289999999</v>
      </c>
      <c r="F58" s="50">
        <f>+VLOOKUP(A58,[1]Hoja1!$A$3:$F$1482,6,0)</f>
        <v>12772399.140000004</v>
      </c>
      <c r="G58" s="50">
        <f>+VLOOKUP(A58,[1]Hoja1!$A$3:$G$1482,7,0)</f>
        <v>4126471.0700000012</v>
      </c>
      <c r="H58" s="51">
        <f t="shared" si="0"/>
        <v>106950305.67000002</v>
      </c>
    </row>
    <row r="59" spans="1:8" s="52" customFormat="1" ht="23.25" customHeight="1" x14ac:dyDescent="0.35">
      <c r="A59" s="55">
        <v>1429</v>
      </c>
      <c r="B59" s="48" t="s">
        <v>139</v>
      </c>
      <c r="C59" s="50">
        <f>+VLOOKUP(A59,[1]Hoja1!$A$3:$C$1482,3,0)</f>
        <v>471900.61</v>
      </c>
      <c r="D59" s="50">
        <f>+VLOOKUP(A59,[1]Hoja1!$A$3:$D$1482,4,0)</f>
        <v>0</v>
      </c>
      <c r="E59" s="50">
        <f>+VLOOKUP(A59,[1]Hoja1!$A$3:$E$1482,5,0)</f>
        <v>0</v>
      </c>
      <c r="F59" s="50">
        <f>+VLOOKUP(A59,[1]Hoja1!$A$3:$F$1482,6,0)</f>
        <v>0</v>
      </c>
      <c r="G59" s="50">
        <f>+VLOOKUP(A59,[1]Hoja1!$A$3:$G$1482,7,0)</f>
        <v>1279.6199999999999</v>
      </c>
      <c r="H59" s="51">
        <f t="shared" si="0"/>
        <v>473180.23</v>
      </c>
    </row>
    <row r="60" spans="1:8" s="52" customFormat="1" ht="23.25" customHeight="1" x14ac:dyDescent="0.35">
      <c r="A60" s="55">
        <v>1430</v>
      </c>
      <c r="B60" s="48" t="s">
        <v>140</v>
      </c>
      <c r="C60" s="50">
        <f>+VLOOKUP(A60,[1]Hoja1!$A$3:$C$1482,3,0)</f>
        <v>0</v>
      </c>
      <c r="D60" s="50">
        <f>+VLOOKUP(A60,[1]Hoja1!$A$3:$D$1482,4,0)</f>
        <v>0</v>
      </c>
      <c r="E60" s="50">
        <f>+VLOOKUP(A60,[1]Hoja1!$A$3:$E$1482,5,0)</f>
        <v>0</v>
      </c>
      <c r="F60" s="50">
        <f>+VLOOKUP(A60,[1]Hoja1!$A$3:$F$1482,6,0)</f>
        <v>0</v>
      </c>
      <c r="G60" s="50">
        <f>+VLOOKUP(A60,[1]Hoja1!$A$3:$G$1482,7,0)</f>
        <v>54408.52</v>
      </c>
      <c r="H60" s="51">
        <f t="shared" si="0"/>
        <v>54408.52</v>
      </c>
    </row>
    <row r="61" spans="1:8" s="52" customFormat="1" ht="23.25" customHeight="1" x14ac:dyDescent="0.35">
      <c r="A61" s="55">
        <v>1431</v>
      </c>
      <c r="B61" s="48" t="s">
        <v>141</v>
      </c>
      <c r="C61" s="50">
        <f>+VLOOKUP(A61,[1]Hoja1!$A$3:$C$1482,3,0)</f>
        <v>2099635.4200000004</v>
      </c>
      <c r="D61" s="50">
        <f>+VLOOKUP(A61,[1]Hoja1!$A$3:$D$1482,4,0)</f>
        <v>192099.38000000003</v>
      </c>
      <c r="E61" s="50">
        <f>+VLOOKUP(A61,[1]Hoja1!$A$3:$E$1482,5,0)</f>
        <v>664265.94000000006</v>
      </c>
      <c r="F61" s="50">
        <f>+VLOOKUP(A61,[1]Hoja1!$A$3:$F$1482,6,0)</f>
        <v>115270.92</v>
      </c>
      <c r="G61" s="50">
        <f>+VLOOKUP(A61,[1]Hoja1!$A$3:$G$1482,7,0)</f>
        <v>284686.96999999997</v>
      </c>
      <c r="H61" s="51">
        <f t="shared" si="0"/>
        <v>3355958.63</v>
      </c>
    </row>
    <row r="62" spans="1:8" s="52" customFormat="1" ht="23.25" customHeight="1" x14ac:dyDescent="0.35">
      <c r="A62" s="55">
        <v>1432</v>
      </c>
      <c r="B62" s="48" t="s">
        <v>142</v>
      </c>
      <c r="C62" s="50">
        <f>+VLOOKUP(A62,[1]Hoja1!$A$3:$C$1482,3,0)</f>
        <v>0</v>
      </c>
      <c r="D62" s="50">
        <f>+VLOOKUP(A62,[1]Hoja1!$A$3:$D$1482,4,0)</f>
        <v>0</v>
      </c>
      <c r="E62" s="50">
        <f>+VLOOKUP(A62,[1]Hoja1!$A$3:$E$1482,5,0)</f>
        <v>0</v>
      </c>
      <c r="F62" s="50">
        <f>+VLOOKUP(A62,[1]Hoja1!$A$3:$F$1482,6,0)</f>
        <v>0</v>
      </c>
      <c r="G62" s="50">
        <f>+VLOOKUP(A62,[1]Hoja1!$A$3:$G$1482,7,0)</f>
        <v>0</v>
      </c>
      <c r="H62" s="51">
        <f t="shared" si="0"/>
        <v>0</v>
      </c>
    </row>
    <row r="63" spans="1:8" s="52" customFormat="1" ht="23.25" customHeight="1" x14ac:dyDescent="0.35">
      <c r="A63" s="55">
        <v>1433</v>
      </c>
      <c r="B63" s="48" t="s">
        <v>143</v>
      </c>
      <c r="C63" s="50">
        <f>+VLOOKUP(A63,[1]Hoja1!$A$3:$C$1482,3,0)</f>
        <v>335681.43</v>
      </c>
      <c r="D63" s="50">
        <f>+VLOOKUP(A63,[1]Hoja1!$A$3:$D$1482,4,0)</f>
        <v>210001.98</v>
      </c>
      <c r="E63" s="50">
        <f>+VLOOKUP(A63,[1]Hoja1!$A$3:$E$1482,5,0)</f>
        <v>0</v>
      </c>
      <c r="F63" s="50">
        <f>+VLOOKUP(A63,[1]Hoja1!$A$3:$F$1482,6,0)</f>
        <v>0</v>
      </c>
      <c r="G63" s="50">
        <f>+VLOOKUP(A63,[1]Hoja1!$A$3:$G$1482,7,0)</f>
        <v>0</v>
      </c>
      <c r="H63" s="51">
        <f t="shared" si="0"/>
        <v>545683.41</v>
      </c>
    </row>
    <row r="64" spans="1:8" s="52" customFormat="1" ht="23.25" customHeight="1" x14ac:dyDescent="0.35">
      <c r="A64" s="55">
        <v>1434</v>
      </c>
      <c r="B64" s="48" t="s">
        <v>144</v>
      </c>
      <c r="C64" s="50">
        <f>+VLOOKUP(A64,[1]Hoja1!$A$3:$C$1482,3,0)</f>
        <v>1276776.7599999998</v>
      </c>
      <c r="D64" s="50">
        <f>+VLOOKUP(A64,[1]Hoja1!$A$3:$D$1482,4,0)</f>
        <v>207481.83</v>
      </c>
      <c r="E64" s="50">
        <f>+VLOOKUP(A64,[1]Hoja1!$A$3:$E$1482,5,0)</f>
        <v>203122.53999999998</v>
      </c>
      <c r="F64" s="50">
        <f>+VLOOKUP(A64,[1]Hoja1!$A$3:$F$1482,6,0)</f>
        <v>18760.650000000001</v>
      </c>
      <c r="G64" s="50">
        <f>+VLOOKUP(A64,[1]Hoja1!$A$3:$G$1482,7,0)</f>
        <v>594.74</v>
      </c>
      <c r="H64" s="51">
        <f t="shared" si="0"/>
        <v>1706736.5199999998</v>
      </c>
    </row>
    <row r="65" spans="1:8" s="52" customFormat="1" ht="23.25" customHeight="1" x14ac:dyDescent="0.35">
      <c r="A65" s="55">
        <v>1435</v>
      </c>
      <c r="B65" s="48" t="s">
        <v>145</v>
      </c>
      <c r="C65" s="50">
        <f>+VLOOKUP(A65,[1]Hoja1!$A$3:$C$1482,3,0)</f>
        <v>57231.92</v>
      </c>
      <c r="D65" s="50">
        <f>+VLOOKUP(A65,[1]Hoja1!$A$3:$D$1482,4,0)</f>
        <v>68044.08</v>
      </c>
      <c r="E65" s="50">
        <f>+VLOOKUP(A65,[1]Hoja1!$A$3:$E$1482,5,0)</f>
        <v>13635.32</v>
      </c>
      <c r="F65" s="50">
        <f>+VLOOKUP(A65,[1]Hoja1!$A$3:$F$1482,6,0)</f>
        <v>0</v>
      </c>
      <c r="G65" s="50">
        <f>+VLOOKUP(A65,[1]Hoja1!$A$3:$G$1482,7,0)</f>
        <v>4430.8999999999996</v>
      </c>
      <c r="H65" s="51">
        <f t="shared" si="0"/>
        <v>143342.22</v>
      </c>
    </row>
    <row r="66" spans="1:8" s="52" customFormat="1" ht="23.25" customHeight="1" x14ac:dyDescent="0.35">
      <c r="A66" s="55">
        <v>1436</v>
      </c>
      <c r="B66" s="48" t="s">
        <v>146</v>
      </c>
      <c r="C66" s="50">
        <f>+VLOOKUP(A66,[1]Hoja1!$A$3:$C$1482,3,0)</f>
        <v>1410280.3299999998</v>
      </c>
      <c r="D66" s="50">
        <f>+VLOOKUP(A66,[1]Hoja1!$A$3:$D$1482,4,0)</f>
        <v>123573.08</v>
      </c>
      <c r="E66" s="50">
        <f>+VLOOKUP(A66,[1]Hoja1!$A$3:$E$1482,5,0)</f>
        <v>186437.78</v>
      </c>
      <c r="F66" s="50">
        <f>+VLOOKUP(A66,[1]Hoja1!$A$3:$F$1482,6,0)</f>
        <v>51933.330000000009</v>
      </c>
      <c r="G66" s="50">
        <f>+VLOOKUP(A66,[1]Hoja1!$A$3:$G$1482,7,0)</f>
        <v>0</v>
      </c>
      <c r="H66" s="51">
        <f t="shared" si="0"/>
        <v>1772224.52</v>
      </c>
    </row>
    <row r="67" spans="1:8" s="52" customFormat="1" ht="23.25" customHeight="1" x14ac:dyDescent="0.35">
      <c r="A67" s="55">
        <v>1437</v>
      </c>
      <c r="B67" s="48" t="s">
        <v>147</v>
      </c>
      <c r="C67" s="50">
        <f>+VLOOKUP(A67,[1]Hoja1!$A$3:$C$1482,3,0)</f>
        <v>0</v>
      </c>
      <c r="D67" s="50">
        <f>+VLOOKUP(A67,[1]Hoja1!$A$3:$D$1482,4,0)</f>
        <v>0</v>
      </c>
      <c r="E67" s="50">
        <f>+VLOOKUP(A67,[1]Hoja1!$A$3:$E$1482,5,0)</f>
        <v>0</v>
      </c>
      <c r="F67" s="50">
        <f>+VLOOKUP(A67,[1]Hoja1!$A$3:$F$1482,6,0)</f>
        <v>0</v>
      </c>
      <c r="G67" s="50">
        <f>+VLOOKUP(A67,[1]Hoja1!$A$3:$G$1482,7,0)</f>
        <v>0</v>
      </c>
      <c r="H67" s="51">
        <f t="shared" si="0"/>
        <v>0</v>
      </c>
    </row>
    <row r="68" spans="1:8" s="52" customFormat="1" ht="23.25" customHeight="1" x14ac:dyDescent="0.35">
      <c r="A68" s="55">
        <v>1438</v>
      </c>
      <c r="B68" s="48" t="s">
        <v>148</v>
      </c>
      <c r="C68" s="50">
        <f>+VLOOKUP(A68,[1]Hoja1!$A$3:$C$1482,3,0)</f>
        <v>0</v>
      </c>
      <c r="D68" s="50">
        <f>+VLOOKUP(A68,[1]Hoja1!$A$3:$D$1482,4,0)</f>
        <v>0</v>
      </c>
      <c r="E68" s="50">
        <f>+VLOOKUP(A68,[1]Hoja1!$A$3:$E$1482,5,0)</f>
        <v>0</v>
      </c>
      <c r="F68" s="50">
        <f>+VLOOKUP(A68,[1]Hoja1!$A$3:$F$1482,6,0)</f>
        <v>0</v>
      </c>
      <c r="G68" s="50">
        <f>+VLOOKUP(A68,[1]Hoja1!$A$3:$G$1482,7,0)</f>
        <v>0</v>
      </c>
      <c r="H68" s="51">
        <f t="shared" si="0"/>
        <v>0</v>
      </c>
    </row>
    <row r="69" spans="1:8" s="52" customFormat="1" ht="23.25" customHeight="1" x14ac:dyDescent="0.35">
      <c r="A69" s="55">
        <v>1439</v>
      </c>
      <c r="B69" s="48" t="s">
        <v>149</v>
      </c>
      <c r="C69" s="50">
        <f>+VLOOKUP(A69,[1]Hoja1!$A$3:$C$1482,3,0)</f>
        <v>13667.69</v>
      </c>
      <c r="D69" s="50">
        <f>+VLOOKUP(A69,[1]Hoja1!$A$3:$D$1482,4,0)</f>
        <v>0</v>
      </c>
      <c r="E69" s="50">
        <f>+VLOOKUP(A69,[1]Hoja1!$A$3:$E$1482,5,0)</f>
        <v>0</v>
      </c>
      <c r="F69" s="50">
        <f>+VLOOKUP(A69,[1]Hoja1!$A$3:$F$1482,6,0)</f>
        <v>0</v>
      </c>
      <c r="G69" s="50">
        <f>+VLOOKUP(A69,[1]Hoja1!$A$3:$G$1482,7,0)</f>
        <v>0</v>
      </c>
      <c r="H69" s="51">
        <f t="shared" si="0"/>
        <v>13667.69</v>
      </c>
    </row>
    <row r="70" spans="1:8" s="52" customFormat="1" ht="23.25" customHeight="1" x14ac:dyDescent="0.35">
      <c r="A70" s="55">
        <v>1440</v>
      </c>
      <c r="B70" s="48" t="s">
        <v>150</v>
      </c>
      <c r="C70" s="50">
        <f>+VLOOKUP(A70,[1]Hoja1!$A$3:$C$1482,3,0)</f>
        <v>0</v>
      </c>
      <c r="D70" s="50">
        <f>+VLOOKUP(A70,[1]Hoja1!$A$3:$D$1482,4,0)</f>
        <v>0</v>
      </c>
      <c r="E70" s="50">
        <f>+VLOOKUP(A70,[1]Hoja1!$A$3:$E$1482,5,0)</f>
        <v>0</v>
      </c>
      <c r="F70" s="50">
        <f>+VLOOKUP(A70,[1]Hoja1!$A$3:$F$1482,6,0)</f>
        <v>0</v>
      </c>
      <c r="G70" s="50">
        <f>+VLOOKUP(A70,[1]Hoja1!$A$3:$G$1482,7,0)</f>
        <v>0</v>
      </c>
      <c r="H70" s="51">
        <f t="shared" si="0"/>
        <v>0</v>
      </c>
    </row>
    <row r="71" spans="1:8" s="52" customFormat="1" ht="23.25" customHeight="1" x14ac:dyDescent="0.35">
      <c r="A71" s="55">
        <v>1441</v>
      </c>
      <c r="B71" s="48" t="s">
        <v>151</v>
      </c>
      <c r="C71" s="50">
        <f>+VLOOKUP(A71,[1]Hoja1!$A$3:$C$1482,3,0)</f>
        <v>99324.9</v>
      </c>
      <c r="D71" s="50">
        <f>+VLOOKUP(A71,[1]Hoja1!$A$3:$D$1482,4,0)</f>
        <v>367598.64</v>
      </c>
      <c r="E71" s="50">
        <f>+VLOOKUP(A71,[1]Hoja1!$A$3:$E$1482,5,0)</f>
        <v>260000.02</v>
      </c>
      <c r="F71" s="50">
        <f>+VLOOKUP(A71,[1]Hoja1!$A$3:$F$1482,6,0)</f>
        <v>0</v>
      </c>
      <c r="G71" s="50">
        <f>+VLOOKUP(A71,[1]Hoja1!$A$3:$G$1482,7,0)</f>
        <v>0</v>
      </c>
      <c r="H71" s="51">
        <f t="shared" si="0"/>
        <v>726923.56</v>
      </c>
    </row>
    <row r="72" spans="1:8" s="52" customFormat="1" ht="23.25" customHeight="1" x14ac:dyDescent="0.35">
      <c r="A72" s="55">
        <v>1442</v>
      </c>
      <c r="B72" s="48" t="s">
        <v>152</v>
      </c>
      <c r="C72" s="50">
        <f>+VLOOKUP(A72,[1]Hoja1!$A$3:$C$1482,3,0)</f>
        <v>1168277.3900000001</v>
      </c>
      <c r="D72" s="50">
        <f>+VLOOKUP(A72,[1]Hoja1!$A$3:$D$1482,4,0)</f>
        <v>65661.509999999995</v>
      </c>
      <c r="E72" s="50">
        <f>+VLOOKUP(A72,[1]Hoja1!$A$3:$E$1482,5,0)</f>
        <v>354373.11</v>
      </c>
      <c r="F72" s="50">
        <f>+VLOOKUP(A72,[1]Hoja1!$A$3:$F$1482,6,0)</f>
        <v>77524.88</v>
      </c>
      <c r="G72" s="50">
        <f>+VLOOKUP(A72,[1]Hoja1!$A$3:$G$1482,7,0)</f>
        <v>14825.1</v>
      </c>
      <c r="H72" s="51">
        <f t="shared" si="0"/>
        <v>1680661.9900000002</v>
      </c>
    </row>
    <row r="73" spans="1:8" s="52" customFormat="1" ht="23.25" customHeight="1" x14ac:dyDescent="0.35">
      <c r="A73" s="55">
        <v>1443</v>
      </c>
      <c r="B73" s="48" t="s">
        <v>153</v>
      </c>
      <c r="C73" s="50">
        <f>+VLOOKUP(A73,[1]Hoja1!$A$3:$C$1482,3,0)</f>
        <v>0</v>
      </c>
      <c r="D73" s="50">
        <f>+VLOOKUP(A73,[1]Hoja1!$A$3:$D$1482,4,0)</f>
        <v>85805.88</v>
      </c>
      <c r="E73" s="50">
        <f>+VLOOKUP(A73,[1]Hoja1!$A$3:$E$1482,5,0)</f>
        <v>0</v>
      </c>
      <c r="F73" s="50">
        <f>+VLOOKUP(A73,[1]Hoja1!$A$3:$F$1482,6,0)</f>
        <v>0</v>
      </c>
      <c r="G73" s="50">
        <f>+VLOOKUP(A73,[1]Hoja1!$A$3:$G$1482,7,0)</f>
        <v>5002.09</v>
      </c>
      <c r="H73" s="51">
        <f t="shared" si="0"/>
        <v>90807.97</v>
      </c>
    </row>
    <row r="74" spans="1:8" s="52" customFormat="1" ht="23.25" customHeight="1" x14ac:dyDescent="0.35">
      <c r="A74" s="55">
        <v>1444</v>
      </c>
      <c r="B74" s="48" t="s">
        <v>154</v>
      </c>
      <c r="C74" s="50">
        <f>+VLOOKUP(A74,[1]Hoja1!$A$3:$C$1482,3,0)</f>
        <v>1178293.5799999998</v>
      </c>
      <c r="D74" s="50">
        <f>+VLOOKUP(A74,[1]Hoja1!$A$3:$D$1482,4,0)</f>
        <v>166353.28</v>
      </c>
      <c r="E74" s="50">
        <f>+VLOOKUP(A74,[1]Hoja1!$A$3:$E$1482,5,0)</f>
        <v>257911.6</v>
      </c>
      <c r="F74" s="50">
        <f>+VLOOKUP(A74,[1]Hoja1!$A$3:$F$1482,6,0)</f>
        <v>448453.64</v>
      </c>
      <c r="G74" s="50">
        <f>+VLOOKUP(A74,[1]Hoja1!$A$3:$G$1482,7,0)</f>
        <v>24041.56</v>
      </c>
      <c r="H74" s="51">
        <f t="shared" si="0"/>
        <v>2075053.6600000001</v>
      </c>
    </row>
    <row r="75" spans="1:8" s="52" customFormat="1" ht="23.25" customHeight="1" x14ac:dyDescent="0.35">
      <c r="A75" s="55">
        <v>1445</v>
      </c>
      <c r="B75" s="48" t="s">
        <v>155</v>
      </c>
      <c r="C75" s="50">
        <f>+VLOOKUP(A75,[1]Hoja1!$A$3:$C$1482,3,0)</f>
        <v>0</v>
      </c>
      <c r="D75" s="50">
        <f>+VLOOKUP(A75,[1]Hoja1!$A$3:$D$1482,4,0)</f>
        <v>0</v>
      </c>
      <c r="E75" s="50">
        <f>+VLOOKUP(A75,[1]Hoja1!$A$3:$E$1482,5,0)</f>
        <v>130072.19</v>
      </c>
      <c r="F75" s="50">
        <f>+VLOOKUP(A75,[1]Hoja1!$A$3:$F$1482,6,0)</f>
        <v>0</v>
      </c>
      <c r="G75" s="50">
        <f>+VLOOKUP(A75,[1]Hoja1!$A$3:$G$1482,7,0)</f>
        <v>0</v>
      </c>
      <c r="H75" s="51">
        <f t="shared" si="0"/>
        <v>130072.19</v>
      </c>
    </row>
    <row r="76" spans="1:8" s="52" customFormat="1" ht="23.25" customHeight="1" x14ac:dyDescent="0.35">
      <c r="A76" s="55">
        <v>1446</v>
      </c>
      <c r="B76" s="48" t="s">
        <v>156</v>
      </c>
      <c r="C76" s="50">
        <f>+VLOOKUP(A76,[1]Hoja1!$A$3:$C$1482,3,0)</f>
        <v>0</v>
      </c>
      <c r="D76" s="50">
        <f>+VLOOKUP(A76,[1]Hoja1!$A$3:$D$1482,4,0)</f>
        <v>0</v>
      </c>
      <c r="E76" s="50">
        <f>+VLOOKUP(A76,[1]Hoja1!$A$3:$E$1482,5,0)</f>
        <v>0</v>
      </c>
      <c r="F76" s="50">
        <f>+VLOOKUP(A76,[1]Hoja1!$A$3:$F$1482,6,0)</f>
        <v>0</v>
      </c>
      <c r="G76" s="50">
        <f>+VLOOKUP(A76,[1]Hoja1!$A$3:$G$1482,7,0)</f>
        <v>0</v>
      </c>
      <c r="H76" s="51">
        <f t="shared" ref="H76:H139" si="1">SUM(C76:G76)</f>
        <v>0</v>
      </c>
    </row>
    <row r="77" spans="1:8" s="52" customFormat="1" ht="23.25" customHeight="1" x14ac:dyDescent="0.35">
      <c r="A77" s="55">
        <v>1447</v>
      </c>
      <c r="B77" s="48" t="s">
        <v>157</v>
      </c>
      <c r="C77" s="50">
        <f>+VLOOKUP(A77,[1]Hoja1!$A$3:$C$1482,3,0)</f>
        <v>2917.5</v>
      </c>
      <c r="D77" s="50">
        <f>+VLOOKUP(A77,[1]Hoja1!$A$3:$D$1482,4,0)</f>
        <v>0</v>
      </c>
      <c r="E77" s="50">
        <f>+VLOOKUP(A77,[1]Hoja1!$A$3:$E$1482,5,0)</f>
        <v>18299.52</v>
      </c>
      <c r="F77" s="50">
        <f>+VLOOKUP(A77,[1]Hoja1!$A$3:$F$1482,6,0)</f>
        <v>5686.06</v>
      </c>
      <c r="G77" s="50">
        <f>+VLOOKUP(A77,[1]Hoja1!$A$3:$G$1482,7,0)</f>
        <v>0</v>
      </c>
      <c r="H77" s="51">
        <f t="shared" si="1"/>
        <v>26903.08</v>
      </c>
    </row>
    <row r="78" spans="1:8" s="52" customFormat="1" ht="23.25" customHeight="1" x14ac:dyDescent="0.35">
      <c r="A78" s="55">
        <v>1448</v>
      </c>
      <c r="B78" s="48" t="s">
        <v>158</v>
      </c>
      <c r="C78" s="50">
        <f>+VLOOKUP(A78,[1]Hoja1!$A$3:$C$1482,3,0)</f>
        <v>0</v>
      </c>
      <c r="D78" s="50">
        <f>+VLOOKUP(A78,[1]Hoja1!$A$3:$D$1482,4,0)</f>
        <v>0</v>
      </c>
      <c r="E78" s="50">
        <f>+VLOOKUP(A78,[1]Hoja1!$A$3:$E$1482,5,0)</f>
        <v>0</v>
      </c>
      <c r="F78" s="50">
        <f>+VLOOKUP(A78,[1]Hoja1!$A$3:$F$1482,6,0)</f>
        <v>0</v>
      </c>
      <c r="G78" s="50">
        <f>+VLOOKUP(A78,[1]Hoja1!$A$3:$G$1482,7,0)</f>
        <v>0</v>
      </c>
      <c r="H78" s="51">
        <f t="shared" si="1"/>
        <v>0</v>
      </c>
    </row>
    <row r="79" spans="1:8" s="52" customFormat="1" ht="23.25" customHeight="1" x14ac:dyDescent="0.35">
      <c r="A79" s="55">
        <v>1449</v>
      </c>
      <c r="B79" s="48" t="s">
        <v>159</v>
      </c>
      <c r="C79" s="50">
        <f>+VLOOKUP(A79,[1]Hoja1!$A$3:$C$1482,3,0)</f>
        <v>3731011.26</v>
      </c>
      <c r="D79" s="50">
        <f>+VLOOKUP(A79,[1]Hoja1!$A$3:$D$1482,4,0)</f>
        <v>1820464.81</v>
      </c>
      <c r="E79" s="50">
        <f>+VLOOKUP(A79,[1]Hoja1!$A$3:$E$1482,5,0)</f>
        <v>149080.13</v>
      </c>
      <c r="F79" s="50">
        <f>+VLOOKUP(A79,[1]Hoja1!$A$3:$F$1482,6,0)</f>
        <v>374175.97000000003</v>
      </c>
      <c r="G79" s="50">
        <f>+VLOOKUP(A79,[1]Hoja1!$A$3:$G$1482,7,0)</f>
        <v>108156.63</v>
      </c>
      <c r="H79" s="51">
        <f t="shared" si="1"/>
        <v>6182888.7999999998</v>
      </c>
    </row>
    <row r="80" spans="1:8" s="52" customFormat="1" ht="23.25" customHeight="1" x14ac:dyDescent="0.35">
      <c r="A80" s="55">
        <v>1450</v>
      </c>
      <c r="B80" s="48" t="s">
        <v>160</v>
      </c>
      <c r="C80" s="50">
        <f>+VLOOKUP(A80,[1]Hoja1!$A$3:$C$1482,3,0)</f>
        <v>37135719.68</v>
      </c>
      <c r="D80" s="50">
        <f>+VLOOKUP(A80,[1]Hoja1!$A$3:$D$1482,4,0)</f>
        <v>12717331.109999996</v>
      </c>
      <c r="E80" s="50">
        <f>+VLOOKUP(A80,[1]Hoja1!$A$3:$E$1482,5,0)</f>
        <v>8163692.0899999989</v>
      </c>
      <c r="F80" s="50">
        <f>+VLOOKUP(A80,[1]Hoja1!$A$3:$F$1482,6,0)</f>
        <v>4774166.0999999978</v>
      </c>
      <c r="G80" s="50">
        <f>+VLOOKUP(A80,[1]Hoja1!$A$3:$G$1482,7,0)</f>
        <v>1975011.3599999999</v>
      </c>
      <c r="H80" s="51">
        <f t="shared" si="1"/>
        <v>64765920.339999989</v>
      </c>
    </row>
    <row r="81" spans="1:8" s="52" customFormat="1" ht="23.25" customHeight="1" x14ac:dyDescent="0.35">
      <c r="A81" s="55">
        <v>1451</v>
      </c>
      <c r="B81" s="48" t="s">
        <v>161</v>
      </c>
      <c r="C81" s="50">
        <f>+VLOOKUP(A81,[1]Hoja1!$A$3:$C$1482,3,0)</f>
        <v>1831287.0699999996</v>
      </c>
      <c r="D81" s="50">
        <f>+VLOOKUP(A81,[1]Hoja1!$A$3:$D$1482,4,0)</f>
        <v>1023691.4899999998</v>
      </c>
      <c r="E81" s="50">
        <f>+VLOOKUP(A81,[1]Hoja1!$A$3:$E$1482,5,0)</f>
        <v>417988.16</v>
      </c>
      <c r="F81" s="50">
        <f>+VLOOKUP(A81,[1]Hoja1!$A$3:$F$1482,6,0)</f>
        <v>168891.65</v>
      </c>
      <c r="G81" s="50">
        <f>+VLOOKUP(A81,[1]Hoja1!$A$3:$G$1482,7,0)</f>
        <v>126856.16999999998</v>
      </c>
      <c r="H81" s="51">
        <f t="shared" si="1"/>
        <v>3568714.5399999996</v>
      </c>
    </row>
    <row r="82" spans="1:8" s="52" customFormat="1" ht="23.25" customHeight="1" x14ac:dyDescent="0.35">
      <c r="A82" s="55">
        <v>1452</v>
      </c>
      <c r="B82" s="48" t="s">
        <v>162</v>
      </c>
      <c r="C82" s="50">
        <f>+VLOOKUP(A82,[1]Hoja1!$A$3:$C$1482,3,0)</f>
        <v>62673657.870000005</v>
      </c>
      <c r="D82" s="50">
        <f>+VLOOKUP(A82,[1]Hoja1!$A$3:$D$1482,4,0)</f>
        <v>32843226.660000004</v>
      </c>
      <c r="E82" s="50">
        <f>+VLOOKUP(A82,[1]Hoja1!$A$3:$E$1482,5,0)</f>
        <v>24807631.809999991</v>
      </c>
      <c r="F82" s="50">
        <f>+VLOOKUP(A82,[1]Hoja1!$A$3:$F$1482,6,0)</f>
        <v>17543318.789999999</v>
      </c>
      <c r="G82" s="50">
        <f>+VLOOKUP(A82,[1]Hoja1!$A$3:$G$1482,7,0)</f>
        <v>5379994.0899999961</v>
      </c>
      <c r="H82" s="51">
        <f t="shared" si="1"/>
        <v>143247829.22</v>
      </c>
    </row>
    <row r="83" spans="1:8" s="52" customFormat="1" ht="23.25" customHeight="1" x14ac:dyDescent="0.35">
      <c r="A83" s="55">
        <v>1453</v>
      </c>
      <c r="B83" s="48" t="s">
        <v>163</v>
      </c>
      <c r="C83" s="50">
        <f>+VLOOKUP(A83,[1]Hoja1!$A$3:$C$1482,3,0)</f>
        <v>28879.46</v>
      </c>
      <c r="D83" s="50">
        <f>+VLOOKUP(A83,[1]Hoja1!$A$3:$D$1482,4,0)</f>
        <v>0</v>
      </c>
      <c r="E83" s="50">
        <f>+VLOOKUP(A83,[1]Hoja1!$A$3:$E$1482,5,0)</f>
        <v>0</v>
      </c>
      <c r="F83" s="50">
        <f>+VLOOKUP(A83,[1]Hoja1!$A$3:$F$1482,6,0)</f>
        <v>0</v>
      </c>
      <c r="G83" s="50">
        <f>+VLOOKUP(A83,[1]Hoja1!$A$3:$G$1482,7,0)</f>
        <v>970.05</v>
      </c>
      <c r="H83" s="51">
        <f t="shared" si="1"/>
        <v>29849.51</v>
      </c>
    </row>
    <row r="84" spans="1:8" s="52" customFormat="1" ht="23.25" customHeight="1" x14ac:dyDescent="0.35">
      <c r="A84" s="55">
        <v>1454</v>
      </c>
      <c r="B84" s="48" t="s">
        <v>164</v>
      </c>
      <c r="C84" s="50">
        <f>+VLOOKUP(A84,[1]Hoja1!$A$3:$C$1482,3,0)</f>
        <v>0</v>
      </c>
      <c r="D84" s="50">
        <f>+VLOOKUP(A84,[1]Hoja1!$A$3:$D$1482,4,0)</f>
        <v>0</v>
      </c>
      <c r="E84" s="50">
        <f>+VLOOKUP(A84,[1]Hoja1!$A$3:$E$1482,5,0)</f>
        <v>0</v>
      </c>
      <c r="F84" s="50">
        <f>+VLOOKUP(A84,[1]Hoja1!$A$3:$F$1482,6,0)</f>
        <v>0</v>
      </c>
      <c r="G84" s="50">
        <f>+VLOOKUP(A84,[1]Hoja1!$A$3:$G$1482,7,0)</f>
        <v>106609.48</v>
      </c>
      <c r="H84" s="51">
        <f t="shared" si="1"/>
        <v>106609.48</v>
      </c>
    </row>
    <row r="85" spans="1:8" s="52" customFormat="1" ht="23.25" customHeight="1" x14ac:dyDescent="0.35">
      <c r="A85" s="55">
        <v>1455</v>
      </c>
      <c r="B85" s="48" t="s">
        <v>165</v>
      </c>
      <c r="C85" s="50">
        <f>+VLOOKUP(A85,[1]Hoja1!$A$3:$C$1482,3,0)</f>
        <v>207239.50999999998</v>
      </c>
      <c r="D85" s="50">
        <f>+VLOOKUP(A85,[1]Hoja1!$A$3:$D$1482,4,0)</f>
        <v>20844.890000000003</v>
      </c>
      <c r="E85" s="50">
        <f>+VLOOKUP(A85,[1]Hoja1!$A$3:$E$1482,5,0)</f>
        <v>200451.66</v>
      </c>
      <c r="F85" s="50">
        <f>+VLOOKUP(A85,[1]Hoja1!$A$3:$F$1482,6,0)</f>
        <v>102472.41</v>
      </c>
      <c r="G85" s="50">
        <f>+VLOOKUP(A85,[1]Hoja1!$A$3:$G$1482,7,0)</f>
        <v>120770.73000000001</v>
      </c>
      <c r="H85" s="51">
        <f t="shared" si="1"/>
        <v>651779.19999999995</v>
      </c>
    </row>
    <row r="86" spans="1:8" s="52" customFormat="1" ht="23.25" customHeight="1" x14ac:dyDescent="0.35">
      <c r="A86" s="55">
        <v>1456</v>
      </c>
      <c r="B86" s="48" t="s">
        <v>166</v>
      </c>
      <c r="C86" s="50">
        <f>+VLOOKUP(A86,[1]Hoja1!$A$3:$C$1482,3,0)</f>
        <v>0</v>
      </c>
      <c r="D86" s="50">
        <f>+VLOOKUP(A86,[1]Hoja1!$A$3:$D$1482,4,0)</f>
        <v>0</v>
      </c>
      <c r="E86" s="50">
        <f>+VLOOKUP(A86,[1]Hoja1!$A$3:$E$1482,5,0)</f>
        <v>0</v>
      </c>
      <c r="F86" s="50">
        <f>+VLOOKUP(A86,[1]Hoja1!$A$3:$F$1482,6,0)</f>
        <v>340.01</v>
      </c>
      <c r="G86" s="50">
        <f>+VLOOKUP(A86,[1]Hoja1!$A$3:$G$1482,7,0)</f>
        <v>0</v>
      </c>
      <c r="H86" s="51">
        <f t="shared" si="1"/>
        <v>340.01</v>
      </c>
    </row>
    <row r="87" spans="1:8" s="52" customFormat="1" ht="23.25" customHeight="1" x14ac:dyDescent="0.35">
      <c r="A87" s="55">
        <v>1457</v>
      </c>
      <c r="B87" s="48" t="s">
        <v>167</v>
      </c>
      <c r="C87" s="50">
        <f>+VLOOKUP(A87,[1]Hoja1!$A$3:$C$1482,3,0)</f>
        <v>76576.09</v>
      </c>
      <c r="D87" s="50">
        <f>+VLOOKUP(A87,[1]Hoja1!$A$3:$D$1482,4,0)</f>
        <v>58412.36</v>
      </c>
      <c r="E87" s="50">
        <f>+VLOOKUP(A87,[1]Hoja1!$A$3:$E$1482,5,0)</f>
        <v>0</v>
      </c>
      <c r="F87" s="50">
        <f>+VLOOKUP(A87,[1]Hoja1!$A$3:$F$1482,6,0)</f>
        <v>0</v>
      </c>
      <c r="G87" s="50">
        <f>+VLOOKUP(A87,[1]Hoja1!$A$3:$G$1482,7,0)</f>
        <v>0</v>
      </c>
      <c r="H87" s="51">
        <f t="shared" si="1"/>
        <v>134988.45000000001</v>
      </c>
    </row>
    <row r="88" spans="1:8" s="52" customFormat="1" ht="23.25" customHeight="1" x14ac:dyDescent="0.35">
      <c r="A88" s="55">
        <v>1458</v>
      </c>
      <c r="B88" s="48" t="s">
        <v>168</v>
      </c>
      <c r="C88" s="50">
        <f>+VLOOKUP(A88,[1]Hoja1!$A$3:$C$1482,3,0)</f>
        <v>218261.87000000002</v>
      </c>
      <c r="D88" s="50">
        <f>+VLOOKUP(A88,[1]Hoja1!$A$3:$D$1482,4,0)</f>
        <v>142738.54999999999</v>
      </c>
      <c r="E88" s="50">
        <f>+VLOOKUP(A88,[1]Hoja1!$A$3:$E$1482,5,0)</f>
        <v>22331.39</v>
      </c>
      <c r="F88" s="50">
        <f>+VLOOKUP(A88,[1]Hoja1!$A$3:$F$1482,6,0)</f>
        <v>4542.54</v>
      </c>
      <c r="G88" s="50">
        <f>+VLOOKUP(A88,[1]Hoja1!$A$3:$G$1482,7,0)</f>
        <v>0</v>
      </c>
      <c r="H88" s="51">
        <f t="shared" si="1"/>
        <v>387874.35000000003</v>
      </c>
    </row>
    <row r="89" spans="1:8" s="52" customFormat="1" ht="23.25" customHeight="1" x14ac:dyDescent="0.35">
      <c r="A89" s="55">
        <v>1459</v>
      </c>
      <c r="B89" s="48" t="s">
        <v>169</v>
      </c>
      <c r="C89" s="50">
        <f>+VLOOKUP(A89,[1]Hoja1!$A$3:$C$1482,3,0)</f>
        <v>3265.14</v>
      </c>
      <c r="D89" s="50">
        <f>+VLOOKUP(A89,[1]Hoja1!$A$3:$D$1482,4,0)</f>
        <v>4662.63</v>
      </c>
      <c r="E89" s="50">
        <f>+VLOOKUP(A89,[1]Hoja1!$A$3:$E$1482,5,0)</f>
        <v>459.27</v>
      </c>
      <c r="F89" s="50">
        <f>+VLOOKUP(A89,[1]Hoja1!$A$3:$F$1482,6,0)</f>
        <v>0</v>
      </c>
      <c r="G89" s="50">
        <f>+VLOOKUP(A89,[1]Hoja1!$A$3:$G$1482,7,0)</f>
        <v>0</v>
      </c>
      <c r="H89" s="51">
        <f t="shared" si="1"/>
        <v>8387.0400000000009</v>
      </c>
    </row>
    <row r="90" spans="1:8" s="52" customFormat="1" ht="23.25" customHeight="1" x14ac:dyDescent="0.35">
      <c r="A90" s="55">
        <v>1460</v>
      </c>
      <c r="B90" s="48" t="s">
        <v>170</v>
      </c>
      <c r="C90" s="50">
        <f>+VLOOKUP(A90,[1]Hoja1!$A$3:$C$1482,3,0)</f>
        <v>159659.43</v>
      </c>
      <c r="D90" s="50">
        <f>+VLOOKUP(A90,[1]Hoja1!$A$3:$D$1482,4,0)</f>
        <v>72248.790000000008</v>
      </c>
      <c r="E90" s="50">
        <f>+VLOOKUP(A90,[1]Hoja1!$A$3:$E$1482,5,0)</f>
        <v>45771.850000000006</v>
      </c>
      <c r="F90" s="50">
        <f>+VLOOKUP(A90,[1]Hoja1!$A$3:$F$1482,6,0)</f>
        <v>56586.520000000004</v>
      </c>
      <c r="G90" s="50">
        <f>+VLOOKUP(A90,[1]Hoja1!$A$3:$G$1482,7,0)</f>
        <v>0</v>
      </c>
      <c r="H90" s="51">
        <f t="shared" si="1"/>
        <v>334266.59000000003</v>
      </c>
    </row>
    <row r="91" spans="1:8" s="52" customFormat="1" ht="23.25" customHeight="1" x14ac:dyDescent="0.35">
      <c r="A91" s="55">
        <v>1461</v>
      </c>
      <c r="B91" s="48" t="s">
        <v>171</v>
      </c>
      <c r="C91" s="50">
        <f>+VLOOKUP(A91,[1]Hoja1!$A$3:$C$1482,3,0)</f>
        <v>0</v>
      </c>
      <c r="D91" s="50">
        <f>+VLOOKUP(A91,[1]Hoja1!$A$3:$D$1482,4,0)</f>
        <v>0</v>
      </c>
      <c r="E91" s="50">
        <f>+VLOOKUP(A91,[1]Hoja1!$A$3:$E$1482,5,0)</f>
        <v>0</v>
      </c>
      <c r="F91" s="50">
        <f>+VLOOKUP(A91,[1]Hoja1!$A$3:$F$1482,6,0)</f>
        <v>0</v>
      </c>
      <c r="G91" s="50">
        <f>+VLOOKUP(A91,[1]Hoja1!$A$3:$G$1482,7,0)</f>
        <v>0</v>
      </c>
      <c r="H91" s="51">
        <f t="shared" si="1"/>
        <v>0</v>
      </c>
    </row>
    <row r="92" spans="1:8" s="52" customFormat="1" ht="23.25" customHeight="1" x14ac:dyDescent="0.35">
      <c r="A92" s="55">
        <v>1462</v>
      </c>
      <c r="B92" s="48" t="s">
        <v>172</v>
      </c>
      <c r="C92" s="50">
        <f>+VLOOKUP(A92,[1]Hoja1!$A$3:$C$1482,3,0)</f>
        <v>0</v>
      </c>
      <c r="D92" s="50">
        <f>+VLOOKUP(A92,[1]Hoja1!$A$3:$D$1482,4,0)</f>
        <v>0</v>
      </c>
      <c r="E92" s="50">
        <f>+VLOOKUP(A92,[1]Hoja1!$A$3:$E$1482,5,0)</f>
        <v>0</v>
      </c>
      <c r="F92" s="50">
        <f>+VLOOKUP(A92,[1]Hoja1!$A$3:$F$1482,6,0)</f>
        <v>0</v>
      </c>
      <c r="G92" s="50">
        <f>+VLOOKUP(A92,[1]Hoja1!$A$3:$G$1482,7,0)</f>
        <v>0</v>
      </c>
      <c r="H92" s="51">
        <f t="shared" si="1"/>
        <v>0</v>
      </c>
    </row>
    <row r="93" spans="1:8" s="52" customFormat="1" ht="23.25" customHeight="1" x14ac:dyDescent="0.35">
      <c r="A93" s="55">
        <v>1463</v>
      </c>
      <c r="B93" s="48" t="s">
        <v>173</v>
      </c>
      <c r="C93" s="50">
        <f>+VLOOKUP(A93,[1]Hoja1!$A$3:$C$1482,3,0)</f>
        <v>1015.74</v>
      </c>
      <c r="D93" s="50">
        <f>+VLOOKUP(A93,[1]Hoja1!$A$3:$D$1482,4,0)</f>
        <v>0</v>
      </c>
      <c r="E93" s="50">
        <f>+VLOOKUP(A93,[1]Hoja1!$A$3:$E$1482,5,0)</f>
        <v>308867.75</v>
      </c>
      <c r="F93" s="50">
        <f>+VLOOKUP(A93,[1]Hoja1!$A$3:$F$1482,6,0)</f>
        <v>0</v>
      </c>
      <c r="G93" s="50">
        <f>+VLOOKUP(A93,[1]Hoja1!$A$3:$G$1482,7,0)</f>
        <v>0</v>
      </c>
      <c r="H93" s="51">
        <f t="shared" si="1"/>
        <v>309883.49</v>
      </c>
    </row>
    <row r="94" spans="1:8" s="52" customFormat="1" ht="23.25" customHeight="1" x14ac:dyDescent="0.35">
      <c r="A94" s="55">
        <v>1464</v>
      </c>
      <c r="B94" s="48" t="s">
        <v>174</v>
      </c>
      <c r="C94" s="50">
        <f>+VLOOKUP(A94,[1]Hoja1!$A$3:$C$1482,3,0)</f>
        <v>0</v>
      </c>
      <c r="D94" s="50">
        <f>+VLOOKUP(A94,[1]Hoja1!$A$3:$D$1482,4,0)</f>
        <v>0</v>
      </c>
      <c r="E94" s="50">
        <f>+VLOOKUP(A94,[1]Hoja1!$A$3:$E$1482,5,0)</f>
        <v>0</v>
      </c>
      <c r="F94" s="50">
        <f>+VLOOKUP(A94,[1]Hoja1!$A$3:$F$1482,6,0)</f>
        <v>0</v>
      </c>
      <c r="G94" s="50">
        <f>+VLOOKUP(A94,[1]Hoja1!$A$3:$G$1482,7,0)</f>
        <v>0</v>
      </c>
      <c r="H94" s="51">
        <f t="shared" si="1"/>
        <v>0</v>
      </c>
    </row>
    <row r="95" spans="1:8" s="52" customFormat="1" ht="23.25" customHeight="1" x14ac:dyDescent="0.35">
      <c r="A95" s="55">
        <v>1465</v>
      </c>
      <c r="B95" s="48" t="s">
        <v>175</v>
      </c>
      <c r="C95" s="50">
        <f>+VLOOKUP(A95,[1]Hoja1!$A$3:$C$1482,3,0)</f>
        <v>1171.3400000000001</v>
      </c>
      <c r="D95" s="50">
        <f>+VLOOKUP(A95,[1]Hoja1!$A$3:$D$1482,4,0)</f>
        <v>7741.73</v>
      </c>
      <c r="E95" s="50">
        <f>+VLOOKUP(A95,[1]Hoja1!$A$3:$E$1482,5,0)</f>
        <v>173333.32</v>
      </c>
      <c r="F95" s="50">
        <f>+VLOOKUP(A95,[1]Hoja1!$A$3:$F$1482,6,0)</f>
        <v>43451.89</v>
      </c>
      <c r="G95" s="50">
        <f>+VLOOKUP(A95,[1]Hoja1!$A$3:$G$1482,7,0)</f>
        <v>0</v>
      </c>
      <c r="H95" s="51">
        <f t="shared" si="1"/>
        <v>225698.28000000003</v>
      </c>
    </row>
    <row r="96" spans="1:8" s="52" customFormat="1" ht="23.25" customHeight="1" x14ac:dyDescent="0.35">
      <c r="A96" s="55">
        <v>1466</v>
      </c>
      <c r="B96" s="48" t="s">
        <v>176</v>
      </c>
      <c r="C96" s="50">
        <f>+VLOOKUP(A96,[1]Hoja1!$A$3:$C$1482,3,0)</f>
        <v>40562.83</v>
      </c>
      <c r="D96" s="50">
        <f>+VLOOKUP(A96,[1]Hoja1!$A$3:$D$1482,4,0)</f>
        <v>5629.85</v>
      </c>
      <c r="E96" s="50">
        <f>+VLOOKUP(A96,[1]Hoja1!$A$3:$E$1482,5,0)</f>
        <v>129527.02</v>
      </c>
      <c r="F96" s="50">
        <f>+VLOOKUP(A96,[1]Hoja1!$A$3:$F$1482,6,0)</f>
        <v>4529.9299999999994</v>
      </c>
      <c r="G96" s="50">
        <f>+VLOOKUP(A96,[1]Hoja1!$A$3:$G$1482,7,0)</f>
        <v>11057.43</v>
      </c>
      <c r="H96" s="51">
        <f t="shared" si="1"/>
        <v>191307.06</v>
      </c>
    </row>
    <row r="97" spans="1:8" s="52" customFormat="1" ht="23.25" customHeight="1" x14ac:dyDescent="0.35">
      <c r="A97" s="55">
        <v>1467</v>
      </c>
      <c r="B97" s="48" t="s">
        <v>177</v>
      </c>
      <c r="C97" s="50">
        <f>+VLOOKUP(A97,[1]Hoja1!$A$3:$C$1482,3,0)</f>
        <v>32896.78</v>
      </c>
      <c r="D97" s="50">
        <f>+VLOOKUP(A97,[1]Hoja1!$A$3:$D$1482,4,0)</f>
        <v>871.12</v>
      </c>
      <c r="E97" s="50">
        <f>+VLOOKUP(A97,[1]Hoja1!$A$3:$E$1482,5,0)</f>
        <v>1</v>
      </c>
      <c r="F97" s="50">
        <f>+VLOOKUP(A97,[1]Hoja1!$A$3:$F$1482,6,0)</f>
        <v>0</v>
      </c>
      <c r="G97" s="50">
        <f>+VLOOKUP(A97,[1]Hoja1!$A$3:$G$1482,7,0)</f>
        <v>68.08</v>
      </c>
      <c r="H97" s="51">
        <f t="shared" si="1"/>
        <v>33836.980000000003</v>
      </c>
    </row>
    <row r="98" spans="1:8" s="52" customFormat="1" ht="23.25" customHeight="1" x14ac:dyDescent="0.35">
      <c r="A98" s="55">
        <v>1468</v>
      </c>
      <c r="B98" s="48" t="s">
        <v>178</v>
      </c>
      <c r="C98" s="50">
        <f>+VLOOKUP(A98,[1]Hoja1!$A$3:$C$1482,3,0)</f>
        <v>72896.83</v>
      </c>
      <c r="D98" s="50">
        <f>+VLOOKUP(A98,[1]Hoja1!$A$3:$D$1482,4,0)</f>
        <v>560776.17999999993</v>
      </c>
      <c r="E98" s="50">
        <f>+VLOOKUP(A98,[1]Hoja1!$A$3:$E$1482,5,0)</f>
        <v>208595.81</v>
      </c>
      <c r="F98" s="50">
        <f>+VLOOKUP(A98,[1]Hoja1!$A$3:$F$1482,6,0)</f>
        <v>76981.27</v>
      </c>
      <c r="G98" s="50">
        <f>+VLOOKUP(A98,[1]Hoja1!$A$3:$G$1482,7,0)</f>
        <v>25270.45</v>
      </c>
      <c r="H98" s="51">
        <f t="shared" si="1"/>
        <v>944520.5399999998</v>
      </c>
    </row>
    <row r="99" spans="1:8" s="52" customFormat="1" ht="23.25" customHeight="1" x14ac:dyDescent="0.35">
      <c r="A99" s="55">
        <v>1469</v>
      </c>
      <c r="B99" s="48" t="s">
        <v>179</v>
      </c>
      <c r="C99" s="50">
        <f>+VLOOKUP(A99,[1]Hoja1!$A$3:$C$1482,3,0)</f>
        <v>0</v>
      </c>
      <c r="D99" s="50">
        <f>+VLOOKUP(A99,[1]Hoja1!$A$3:$D$1482,4,0)</f>
        <v>0</v>
      </c>
      <c r="E99" s="50">
        <f>+VLOOKUP(A99,[1]Hoja1!$A$3:$E$1482,5,0)</f>
        <v>0</v>
      </c>
      <c r="F99" s="50">
        <f>+VLOOKUP(A99,[1]Hoja1!$A$3:$F$1482,6,0)</f>
        <v>0</v>
      </c>
      <c r="G99" s="50">
        <f>+VLOOKUP(A99,[1]Hoja1!$A$3:$G$1482,7,0)</f>
        <v>0</v>
      </c>
      <c r="H99" s="51">
        <f t="shared" si="1"/>
        <v>0</v>
      </c>
    </row>
    <row r="100" spans="1:8" s="52" customFormat="1" ht="23.25" customHeight="1" x14ac:dyDescent="0.35">
      <c r="A100" s="55">
        <v>1470</v>
      </c>
      <c r="B100" s="48" t="s">
        <v>180</v>
      </c>
      <c r="C100" s="50">
        <f>+VLOOKUP(A100,[1]Hoja1!$A$3:$C$1482,3,0)</f>
        <v>0</v>
      </c>
      <c r="D100" s="50">
        <f>+VLOOKUP(A100,[1]Hoja1!$A$3:$D$1482,4,0)</f>
        <v>0</v>
      </c>
      <c r="E100" s="50">
        <f>+VLOOKUP(A100,[1]Hoja1!$A$3:$E$1482,5,0)</f>
        <v>0</v>
      </c>
      <c r="F100" s="50">
        <f>+VLOOKUP(A100,[1]Hoja1!$A$3:$F$1482,6,0)</f>
        <v>0</v>
      </c>
      <c r="G100" s="50">
        <f>+VLOOKUP(A100,[1]Hoja1!$A$3:$G$1482,7,0)</f>
        <v>0</v>
      </c>
      <c r="H100" s="51">
        <f t="shared" si="1"/>
        <v>0</v>
      </c>
    </row>
    <row r="101" spans="1:8" s="52" customFormat="1" ht="23.25" customHeight="1" x14ac:dyDescent="0.35">
      <c r="A101" s="55">
        <v>1471</v>
      </c>
      <c r="B101" s="48" t="s">
        <v>181</v>
      </c>
      <c r="C101" s="50">
        <f>+VLOOKUP(A101,[1]Hoja1!$A$3:$C$1482,3,0)</f>
        <v>112.54</v>
      </c>
      <c r="D101" s="50">
        <f>+VLOOKUP(A101,[1]Hoja1!$A$3:$D$1482,4,0)</f>
        <v>0</v>
      </c>
      <c r="E101" s="50">
        <f>+VLOOKUP(A101,[1]Hoja1!$A$3:$E$1482,5,0)</f>
        <v>5681.15</v>
      </c>
      <c r="F101" s="50">
        <f>+VLOOKUP(A101,[1]Hoja1!$A$3:$F$1482,6,0)</f>
        <v>350.25</v>
      </c>
      <c r="G101" s="50">
        <f>+VLOOKUP(A101,[1]Hoja1!$A$3:$G$1482,7,0)</f>
        <v>0</v>
      </c>
      <c r="H101" s="51">
        <f t="shared" si="1"/>
        <v>6143.94</v>
      </c>
    </row>
    <row r="102" spans="1:8" s="52" customFormat="1" ht="23.25" customHeight="1" x14ac:dyDescent="0.35">
      <c r="A102" s="55">
        <v>1472</v>
      </c>
      <c r="B102" s="48" t="s">
        <v>182</v>
      </c>
      <c r="C102" s="50">
        <f>+VLOOKUP(A102,[1]Hoja1!$A$3:$C$1482,3,0)</f>
        <v>0</v>
      </c>
      <c r="D102" s="50">
        <f>+VLOOKUP(A102,[1]Hoja1!$A$3:$D$1482,4,0)</f>
        <v>0</v>
      </c>
      <c r="E102" s="50">
        <f>+VLOOKUP(A102,[1]Hoja1!$A$3:$E$1482,5,0)</f>
        <v>0</v>
      </c>
      <c r="F102" s="50">
        <f>+VLOOKUP(A102,[1]Hoja1!$A$3:$F$1482,6,0)</f>
        <v>0</v>
      </c>
      <c r="G102" s="50">
        <f>+VLOOKUP(A102,[1]Hoja1!$A$3:$G$1482,7,0)</f>
        <v>0</v>
      </c>
      <c r="H102" s="51">
        <f t="shared" si="1"/>
        <v>0</v>
      </c>
    </row>
    <row r="103" spans="1:8" s="52" customFormat="1" ht="23.25" customHeight="1" x14ac:dyDescent="0.35">
      <c r="A103" s="55">
        <v>1473</v>
      </c>
      <c r="B103" s="48" t="s">
        <v>183</v>
      </c>
      <c r="C103" s="50">
        <f>+VLOOKUP(A103,[1]Hoja1!$A$3:$C$1482,3,0)</f>
        <v>97652.36</v>
      </c>
      <c r="D103" s="50">
        <f>+VLOOKUP(A103,[1]Hoja1!$A$3:$D$1482,4,0)</f>
        <v>35440.03</v>
      </c>
      <c r="E103" s="50">
        <f>+VLOOKUP(A103,[1]Hoja1!$A$3:$E$1482,5,0)</f>
        <v>58511.65</v>
      </c>
      <c r="F103" s="50">
        <f>+VLOOKUP(A103,[1]Hoja1!$A$3:$F$1482,6,0)</f>
        <v>102764.59</v>
      </c>
      <c r="G103" s="50">
        <f>+VLOOKUP(A103,[1]Hoja1!$A$3:$G$1482,7,0)</f>
        <v>1180.8</v>
      </c>
      <c r="H103" s="51">
        <f t="shared" si="1"/>
        <v>295549.43</v>
      </c>
    </row>
    <row r="104" spans="1:8" s="52" customFormat="1" ht="23.25" customHeight="1" x14ac:dyDescent="0.35">
      <c r="A104" s="55">
        <v>1475</v>
      </c>
      <c r="B104" s="48" t="s">
        <v>184</v>
      </c>
      <c r="C104" s="50">
        <f>+VLOOKUP(A104,[1]Hoja1!$A$3:$C$1482,3,0)</f>
        <v>0</v>
      </c>
      <c r="D104" s="50">
        <f>+VLOOKUP(A104,[1]Hoja1!$A$3:$D$1482,4,0)</f>
        <v>0</v>
      </c>
      <c r="E104" s="50">
        <f>+VLOOKUP(A104,[1]Hoja1!$A$3:$E$1482,5,0)</f>
        <v>0</v>
      </c>
      <c r="F104" s="50">
        <f>+VLOOKUP(A104,[1]Hoja1!$A$3:$F$1482,6,0)</f>
        <v>0</v>
      </c>
      <c r="G104" s="50">
        <f>+VLOOKUP(A104,[1]Hoja1!$A$3:$G$1482,7,0)</f>
        <v>0</v>
      </c>
      <c r="H104" s="51">
        <f t="shared" si="1"/>
        <v>0</v>
      </c>
    </row>
    <row r="105" spans="1:8" s="52" customFormat="1" ht="23.25" customHeight="1" x14ac:dyDescent="0.35">
      <c r="A105" s="55">
        <v>1477</v>
      </c>
      <c r="B105" s="48" t="s">
        <v>185</v>
      </c>
      <c r="C105" s="50">
        <f>+VLOOKUP(A105,[1]Hoja1!$A$3:$C$1482,3,0)</f>
        <v>0</v>
      </c>
      <c r="D105" s="50">
        <f>+VLOOKUP(A105,[1]Hoja1!$A$3:$D$1482,4,0)</f>
        <v>0</v>
      </c>
      <c r="E105" s="50">
        <f>+VLOOKUP(A105,[1]Hoja1!$A$3:$E$1482,5,0)</f>
        <v>0</v>
      </c>
      <c r="F105" s="50">
        <f>+VLOOKUP(A105,[1]Hoja1!$A$3:$F$1482,6,0)</f>
        <v>0</v>
      </c>
      <c r="G105" s="50">
        <f>+VLOOKUP(A105,[1]Hoja1!$A$3:$G$1482,7,0)</f>
        <v>0</v>
      </c>
      <c r="H105" s="51">
        <f t="shared" si="1"/>
        <v>0</v>
      </c>
    </row>
    <row r="106" spans="1:8" s="52" customFormat="1" ht="23.25" customHeight="1" x14ac:dyDescent="0.35">
      <c r="A106" s="55">
        <v>1479</v>
      </c>
      <c r="B106" s="48" t="s">
        <v>186</v>
      </c>
      <c r="C106" s="50">
        <f>+VLOOKUP(A106,[1]Hoja1!$A$3:$C$1482,3,0)</f>
        <v>0</v>
      </c>
      <c r="D106" s="50">
        <f>+VLOOKUP(A106,[1]Hoja1!$A$3:$D$1482,4,0)</f>
        <v>953.23</v>
      </c>
      <c r="E106" s="50">
        <f>+VLOOKUP(A106,[1]Hoja1!$A$3:$E$1482,5,0)</f>
        <v>131409.66</v>
      </c>
      <c r="F106" s="50">
        <f>+VLOOKUP(A106,[1]Hoja1!$A$3:$F$1482,6,0)</f>
        <v>2488.21</v>
      </c>
      <c r="G106" s="50">
        <f>+VLOOKUP(A106,[1]Hoja1!$A$3:$G$1482,7,0)</f>
        <v>0</v>
      </c>
      <c r="H106" s="51">
        <f t="shared" si="1"/>
        <v>134851.1</v>
      </c>
    </row>
    <row r="107" spans="1:8" s="52" customFormat="1" ht="23.25" customHeight="1" x14ac:dyDescent="0.35">
      <c r="A107" s="55">
        <v>1481</v>
      </c>
      <c r="B107" s="48" t="s">
        <v>187</v>
      </c>
      <c r="C107" s="50">
        <f>+VLOOKUP(A107,[1]Hoja1!$A$3:$C$1482,3,0)</f>
        <v>0</v>
      </c>
      <c r="D107" s="50">
        <f>+VLOOKUP(A107,[1]Hoja1!$A$3:$D$1482,4,0)</f>
        <v>0</v>
      </c>
      <c r="E107" s="50">
        <f>+VLOOKUP(A107,[1]Hoja1!$A$3:$E$1482,5,0)</f>
        <v>0</v>
      </c>
      <c r="F107" s="50">
        <f>+VLOOKUP(A107,[1]Hoja1!$A$3:$F$1482,6,0)</f>
        <v>0</v>
      </c>
      <c r="G107" s="50">
        <f>+VLOOKUP(A107,[1]Hoja1!$A$3:$G$1482,7,0)</f>
        <v>0</v>
      </c>
      <c r="H107" s="51">
        <f t="shared" si="1"/>
        <v>0</v>
      </c>
    </row>
    <row r="108" spans="1:8" s="52" customFormat="1" ht="23.25" customHeight="1" x14ac:dyDescent="0.35">
      <c r="A108" s="55">
        <v>1483</v>
      </c>
      <c r="B108" s="48" t="s">
        <v>188</v>
      </c>
      <c r="C108" s="50">
        <f>+VLOOKUP(A108,[1]Hoja1!$A$3:$C$1482,3,0)</f>
        <v>0</v>
      </c>
      <c r="D108" s="50">
        <f>+VLOOKUP(A108,[1]Hoja1!$A$3:$D$1482,4,0)</f>
        <v>0</v>
      </c>
      <c r="E108" s="50">
        <f>+VLOOKUP(A108,[1]Hoja1!$A$3:$E$1482,5,0)</f>
        <v>0</v>
      </c>
      <c r="F108" s="50">
        <f>+VLOOKUP(A108,[1]Hoja1!$A$3:$F$1482,6,0)</f>
        <v>0</v>
      </c>
      <c r="G108" s="50">
        <f>+VLOOKUP(A108,[1]Hoja1!$A$3:$G$1482,7,0)</f>
        <v>0</v>
      </c>
      <c r="H108" s="51">
        <f t="shared" si="1"/>
        <v>0</v>
      </c>
    </row>
    <row r="109" spans="1:8" s="52" customFormat="1" ht="23.25" customHeight="1" x14ac:dyDescent="0.35">
      <c r="A109" s="55">
        <v>1485</v>
      </c>
      <c r="B109" s="48" t="s">
        <v>189</v>
      </c>
      <c r="C109" s="50">
        <f>+VLOOKUP(A109,[1]Hoja1!$A$3:$C$1482,3,0)</f>
        <v>0</v>
      </c>
      <c r="D109" s="50">
        <f>+VLOOKUP(A109,[1]Hoja1!$A$3:$D$1482,4,0)</f>
        <v>734.29</v>
      </c>
      <c r="E109" s="50">
        <f>+VLOOKUP(A109,[1]Hoja1!$A$3:$E$1482,5,0)</f>
        <v>125386.85</v>
      </c>
      <c r="F109" s="50">
        <f>+VLOOKUP(A109,[1]Hoja1!$A$3:$F$1482,6,0)</f>
        <v>2683.46</v>
      </c>
      <c r="G109" s="50">
        <f>+VLOOKUP(A109,[1]Hoja1!$A$3:$G$1482,7,0)</f>
        <v>0</v>
      </c>
      <c r="H109" s="51">
        <f t="shared" si="1"/>
        <v>128804.6</v>
      </c>
    </row>
    <row r="110" spans="1:8" s="52" customFormat="1" ht="23.25" customHeight="1" x14ac:dyDescent="0.35">
      <c r="A110" s="55">
        <v>1487</v>
      </c>
      <c r="B110" s="48" t="s">
        <v>190</v>
      </c>
      <c r="C110" s="50">
        <f>+VLOOKUP(A110,[1]Hoja1!$A$3:$C$1482,3,0)</f>
        <v>0</v>
      </c>
      <c r="D110" s="50">
        <f>+VLOOKUP(A110,[1]Hoja1!$A$3:$D$1482,4,0)</f>
        <v>0</v>
      </c>
      <c r="E110" s="50">
        <f>+VLOOKUP(A110,[1]Hoja1!$A$3:$E$1482,5,0)</f>
        <v>0</v>
      </c>
      <c r="F110" s="50">
        <f>+VLOOKUP(A110,[1]Hoja1!$A$3:$F$1482,6,0)</f>
        <v>0</v>
      </c>
      <c r="G110" s="50">
        <f>+VLOOKUP(A110,[1]Hoja1!$A$3:$G$1482,7,0)</f>
        <v>0</v>
      </c>
      <c r="H110" s="51">
        <f t="shared" si="1"/>
        <v>0</v>
      </c>
    </row>
    <row r="111" spans="1:8" s="52" customFormat="1" ht="23.25" customHeight="1" x14ac:dyDescent="0.35">
      <c r="A111" s="55">
        <v>1489</v>
      </c>
      <c r="B111" s="48" t="s">
        <v>191</v>
      </c>
      <c r="C111" s="50">
        <f>+VLOOKUP(A111,[1]Hoja1!$A$3:$C$1482,3,0)</f>
        <v>0</v>
      </c>
      <c r="D111" s="50">
        <f>+VLOOKUP(A111,[1]Hoja1!$A$3:$D$1482,4,0)</f>
        <v>0</v>
      </c>
      <c r="E111" s="50">
        <f>+VLOOKUP(A111,[1]Hoja1!$A$3:$E$1482,5,0)</f>
        <v>0</v>
      </c>
      <c r="F111" s="50">
        <f>+VLOOKUP(A111,[1]Hoja1!$A$3:$F$1482,6,0)</f>
        <v>0</v>
      </c>
      <c r="G111" s="50">
        <f>+VLOOKUP(A111,[1]Hoja1!$A$3:$G$1482,7,0)</f>
        <v>0</v>
      </c>
      <c r="H111" s="51">
        <f t="shared" si="1"/>
        <v>0</v>
      </c>
    </row>
    <row r="112" spans="1:8" s="52" customFormat="1" ht="23.25" customHeight="1" x14ac:dyDescent="0.35">
      <c r="A112" s="55">
        <v>1499</v>
      </c>
      <c r="B112" s="48" t="s">
        <v>192</v>
      </c>
      <c r="C112" s="50">
        <f>+VLOOKUP(A112,[1]Hoja1!$A$3:$C$1482,3,0)</f>
        <v>-300594878.31</v>
      </c>
      <c r="D112" s="50">
        <f>+VLOOKUP(A112,[1]Hoja1!$A$3:$D$1482,4,0)</f>
        <v>-84575723.979999989</v>
      </c>
      <c r="E112" s="50">
        <f>+VLOOKUP(A112,[1]Hoja1!$A$3:$E$1482,5,0)</f>
        <v>-36726693.619999982</v>
      </c>
      <c r="F112" s="50">
        <f>+VLOOKUP(A112,[1]Hoja1!$A$3:$F$1482,6,0)</f>
        <v>-16938070.169999991</v>
      </c>
      <c r="G112" s="50">
        <f>+VLOOKUP(A112,[1]Hoja1!$A$3:$G$1482,7,0)</f>
        <v>-4781191.049999998</v>
      </c>
      <c r="H112" s="51">
        <f t="shared" si="1"/>
        <v>-443616557.13</v>
      </c>
    </row>
    <row r="113" spans="1:8" s="52" customFormat="1" ht="23.25" customHeight="1" x14ac:dyDescent="0.35">
      <c r="A113" s="55">
        <v>15</v>
      </c>
      <c r="B113" s="48" t="s">
        <v>193</v>
      </c>
      <c r="C113" s="50">
        <f>+VLOOKUP(A113,[1]Hoja1!$A$3:$C$1482,3,0)</f>
        <v>0</v>
      </c>
      <c r="D113" s="50">
        <f>+VLOOKUP(A113,[1]Hoja1!$A$3:$D$1482,4,0)</f>
        <v>0</v>
      </c>
      <c r="E113" s="50">
        <f>+VLOOKUP(A113,[1]Hoja1!$A$3:$E$1482,5,0)</f>
        <v>0</v>
      </c>
      <c r="F113" s="50">
        <f>+VLOOKUP(A113,[1]Hoja1!$A$3:$F$1482,6,0)</f>
        <v>114495.67</v>
      </c>
      <c r="G113" s="50">
        <f>+VLOOKUP(A113,[1]Hoja1!$A$3:$G$1482,7,0)</f>
        <v>0</v>
      </c>
      <c r="H113" s="51">
        <f t="shared" si="1"/>
        <v>114495.67</v>
      </c>
    </row>
    <row r="114" spans="1:8" s="52" customFormat="1" ht="23.25" customHeight="1" x14ac:dyDescent="0.35">
      <c r="A114" s="55">
        <v>1501</v>
      </c>
      <c r="B114" s="48" t="s">
        <v>194</v>
      </c>
      <c r="C114" s="50">
        <f>+VLOOKUP(A114,[1]Hoja1!$A$3:$C$1482,3,0)</f>
        <v>0</v>
      </c>
      <c r="D114" s="50">
        <f>+VLOOKUP(A114,[1]Hoja1!$A$3:$D$1482,4,0)</f>
        <v>0</v>
      </c>
      <c r="E114" s="50">
        <f>+VLOOKUP(A114,[1]Hoja1!$A$3:$E$1482,5,0)</f>
        <v>0</v>
      </c>
      <c r="F114" s="50">
        <f>+VLOOKUP(A114,[1]Hoja1!$A$3:$F$1482,6,0)</f>
        <v>114495.67</v>
      </c>
      <c r="G114" s="50">
        <f>+VLOOKUP(A114,[1]Hoja1!$A$3:$G$1482,7,0)</f>
        <v>0</v>
      </c>
      <c r="H114" s="51">
        <f t="shared" si="1"/>
        <v>114495.67</v>
      </c>
    </row>
    <row r="115" spans="1:8" s="52" customFormat="1" ht="23.25" customHeight="1" x14ac:dyDescent="0.35">
      <c r="A115" s="55">
        <v>1502</v>
      </c>
      <c r="B115" s="48" t="s">
        <v>195</v>
      </c>
      <c r="C115" s="50">
        <f>+VLOOKUP(A115,[1]Hoja1!$A$3:$C$1482,3,0)</f>
        <v>0</v>
      </c>
      <c r="D115" s="50">
        <f>+VLOOKUP(A115,[1]Hoja1!$A$3:$D$1482,4,0)</f>
        <v>0</v>
      </c>
      <c r="E115" s="50">
        <f>+VLOOKUP(A115,[1]Hoja1!$A$3:$E$1482,5,0)</f>
        <v>0</v>
      </c>
      <c r="F115" s="50">
        <f>+VLOOKUP(A115,[1]Hoja1!$A$3:$F$1482,6,0)</f>
        <v>0</v>
      </c>
      <c r="G115" s="50">
        <f>+VLOOKUP(A115,[1]Hoja1!$A$3:$G$1482,7,0)</f>
        <v>0</v>
      </c>
      <c r="H115" s="51">
        <f t="shared" si="1"/>
        <v>0</v>
      </c>
    </row>
    <row r="116" spans="1:8" s="52" customFormat="1" ht="23.25" customHeight="1" x14ac:dyDescent="0.35">
      <c r="A116" s="55">
        <v>16</v>
      </c>
      <c r="B116" s="48" t="s">
        <v>33</v>
      </c>
      <c r="C116" s="50">
        <f>+VLOOKUP(A116,[1]Hoja1!$A$3:$C$1482,3,0)</f>
        <v>104232855.60000001</v>
      </c>
      <c r="D116" s="50">
        <f>+VLOOKUP(A116,[1]Hoja1!$A$3:$D$1482,4,0)</f>
        <v>27254615.169999998</v>
      </c>
      <c r="E116" s="50">
        <f>+VLOOKUP(A116,[1]Hoja1!$A$3:$E$1482,5,0)</f>
        <v>21481358.690000005</v>
      </c>
      <c r="F116" s="50">
        <f>+VLOOKUP(A116,[1]Hoja1!$A$3:$F$1482,6,0)</f>
        <v>17057989.860000003</v>
      </c>
      <c r="G116" s="50">
        <f>+VLOOKUP(A116,[1]Hoja1!$A$3:$G$1482,7,0)</f>
        <v>6860660.1799999997</v>
      </c>
      <c r="H116" s="51">
        <f t="shared" si="1"/>
        <v>176887479.50000003</v>
      </c>
    </row>
    <row r="117" spans="1:8" s="52" customFormat="1" ht="23.25" customHeight="1" x14ac:dyDescent="0.35">
      <c r="A117" s="55">
        <v>1601</v>
      </c>
      <c r="B117" s="48" t="s">
        <v>196</v>
      </c>
      <c r="C117" s="50">
        <f>+VLOOKUP(A117,[1]Hoja1!$A$3:$C$1482,3,0)</f>
        <v>0</v>
      </c>
      <c r="D117" s="50">
        <f>+VLOOKUP(A117,[1]Hoja1!$A$3:$D$1482,4,0)</f>
        <v>0</v>
      </c>
      <c r="E117" s="50">
        <f>+VLOOKUP(A117,[1]Hoja1!$A$3:$E$1482,5,0)</f>
        <v>0</v>
      </c>
      <c r="F117" s="50">
        <f>+VLOOKUP(A117,[1]Hoja1!$A$3:$F$1482,6,0)</f>
        <v>8908.89</v>
      </c>
      <c r="G117" s="50">
        <f>+VLOOKUP(A117,[1]Hoja1!$A$3:$G$1482,7,0)</f>
        <v>0</v>
      </c>
      <c r="H117" s="51">
        <f t="shared" si="1"/>
        <v>8908.89</v>
      </c>
    </row>
    <row r="118" spans="1:8" s="52" customFormat="1" ht="23.25" customHeight="1" x14ac:dyDescent="0.35">
      <c r="A118" s="55">
        <v>1602</v>
      </c>
      <c r="B118" s="48" t="s">
        <v>197</v>
      </c>
      <c r="C118" s="50">
        <f>+VLOOKUP(A118,[1]Hoja1!$A$3:$C$1482,3,0)</f>
        <v>17203237.84</v>
      </c>
      <c r="D118" s="50">
        <f>+VLOOKUP(A118,[1]Hoja1!$A$3:$D$1482,4,0)</f>
        <v>1413978.5900000003</v>
      </c>
      <c r="E118" s="50">
        <f>+VLOOKUP(A118,[1]Hoja1!$A$3:$E$1482,5,0)</f>
        <v>848882.22</v>
      </c>
      <c r="F118" s="50">
        <f>+VLOOKUP(A118,[1]Hoja1!$A$3:$F$1482,6,0)</f>
        <v>297915.12999999989</v>
      </c>
      <c r="G118" s="50">
        <f>+VLOOKUP(A118,[1]Hoja1!$A$3:$G$1482,7,0)</f>
        <v>7036.2400000000007</v>
      </c>
      <c r="H118" s="51">
        <f t="shared" si="1"/>
        <v>19771050.019999996</v>
      </c>
    </row>
    <row r="119" spans="1:8" s="52" customFormat="1" ht="23.25" customHeight="1" x14ac:dyDescent="0.35">
      <c r="A119" s="55">
        <v>1603</v>
      </c>
      <c r="B119" s="48" t="s">
        <v>198</v>
      </c>
      <c r="C119" s="50">
        <f>+VLOOKUP(A119,[1]Hoja1!$A$3:$C$1482,3,0)</f>
        <v>52538466.259999998</v>
      </c>
      <c r="D119" s="50">
        <f>+VLOOKUP(A119,[1]Hoja1!$A$3:$D$1482,4,0)</f>
        <v>14647401.380000001</v>
      </c>
      <c r="E119" s="50">
        <f>+VLOOKUP(A119,[1]Hoja1!$A$3:$E$1482,5,0)</f>
        <v>8362677.1799999997</v>
      </c>
      <c r="F119" s="50">
        <f>+VLOOKUP(A119,[1]Hoja1!$A$3:$F$1482,6,0)</f>
        <v>4475293.3099999996</v>
      </c>
      <c r="G119" s="50">
        <f>+VLOOKUP(A119,[1]Hoja1!$A$3:$G$1482,7,0)</f>
        <v>2351469.5799999987</v>
      </c>
      <c r="H119" s="51">
        <f t="shared" si="1"/>
        <v>82375307.709999993</v>
      </c>
    </row>
    <row r="120" spans="1:8" s="52" customFormat="1" ht="23.25" customHeight="1" x14ac:dyDescent="0.35">
      <c r="A120" s="55">
        <v>1604</v>
      </c>
      <c r="B120" s="48" t="s">
        <v>199</v>
      </c>
      <c r="C120" s="50">
        <f>+VLOOKUP(A120,[1]Hoja1!$A$3:$C$1482,3,0)</f>
        <v>212732.67</v>
      </c>
      <c r="D120" s="50">
        <f>+VLOOKUP(A120,[1]Hoja1!$A$3:$D$1482,4,0)</f>
        <v>14462.93</v>
      </c>
      <c r="E120" s="50">
        <f>+VLOOKUP(A120,[1]Hoja1!$A$3:$E$1482,5,0)</f>
        <v>4113.93</v>
      </c>
      <c r="F120" s="50">
        <f>+VLOOKUP(A120,[1]Hoja1!$A$3:$F$1482,6,0)</f>
        <v>18022.89</v>
      </c>
      <c r="G120" s="50">
        <f>+VLOOKUP(A120,[1]Hoja1!$A$3:$G$1482,7,0)</f>
        <v>1888.01</v>
      </c>
      <c r="H120" s="51">
        <f t="shared" si="1"/>
        <v>251220.43</v>
      </c>
    </row>
    <row r="121" spans="1:8" s="52" customFormat="1" ht="23.25" customHeight="1" x14ac:dyDescent="0.35">
      <c r="A121" s="55">
        <v>1605</v>
      </c>
      <c r="B121" s="48" t="s">
        <v>200</v>
      </c>
      <c r="C121" s="50">
        <f>+VLOOKUP(A121,[1]Hoja1!$A$3:$C$1482,3,0)</f>
        <v>12312.119999999999</v>
      </c>
      <c r="D121" s="50">
        <f>+VLOOKUP(A121,[1]Hoja1!$A$3:$D$1482,4,0)</f>
        <v>196.51</v>
      </c>
      <c r="E121" s="50">
        <f>+VLOOKUP(A121,[1]Hoja1!$A$3:$E$1482,5,0)</f>
        <v>4263.9799999999996</v>
      </c>
      <c r="F121" s="50">
        <f>+VLOOKUP(A121,[1]Hoja1!$A$3:$F$1482,6,0)</f>
        <v>28284.39</v>
      </c>
      <c r="G121" s="50">
        <f>+VLOOKUP(A121,[1]Hoja1!$A$3:$G$1482,7,0)</f>
        <v>100287.79</v>
      </c>
      <c r="H121" s="51">
        <f t="shared" si="1"/>
        <v>145344.78999999998</v>
      </c>
    </row>
    <row r="122" spans="1:8" s="52" customFormat="1" ht="23.25" customHeight="1" x14ac:dyDescent="0.35">
      <c r="A122" s="55">
        <v>1606</v>
      </c>
      <c r="B122" s="48" t="s">
        <v>201</v>
      </c>
      <c r="C122" s="50">
        <f>+VLOOKUP(A122,[1]Hoja1!$A$3:$C$1482,3,0)</f>
        <v>196668.66</v>
      </c>
      <c r="D122" s="50">
        <f>+VLOOKUP(A122,[1]Hoja1!$A$3:$D$1482,4,0)</f>
        <v>0</v>
      </c>
      <c r="E122" s="50">
        <f>+VLOOKUP(A122,[1]Hoja1!$A$3:$E$1482,5,0)</f>
        <v>0</v>
      </c>
      <c r="F122" s="50">
        <f>+VLOOKUP(A122,[1]Hoja1!$A$3:$F$1482,6,0)</f>
        <v>0</v>
      </c>
      <c r="G122" s="50">
        <f>+VLOOKUP(A122,[1]Hoja1!$A$3:$G$1482,7,0)</f>
        <v>0</v>
      </c>
      <c r="H122" s="51">
        <f t="shared" si="1"/>
        <v>196668.66</v>
      </c>
    </row>
    <row r="123" spans="1:8" s="52" customFormat="1" ht="23.25" customHeight="1" x14ac:dyDescent="0.35">
      <c r="A123" s="55">
        <v>1609</v>
      </c>
      <c r="B123" s="48" t="s">
        <v>202</v>
      </c>
      <c r="C123" s="50">
        <f>+VLOOKUP(A123,[1]Hoja1!$A$3:$C$1482,3,0)</f>
        <v>5254.04</v>
      </c>
      <c r="D123" s="50">
        <f>+VLOOKUP(A123,[1]Hoja1!$A$3:$D$1482,4,0)</f>
        <v>0</v>
      </c>
      <c r="E123" s="50">
        <f>+VLOOKUP(A123,[1]Hoja1!$A$3:$E$1482,5,0)</f>
        <v>0</v>
      </c>
      <c r="F123" s="50">
        <f>+VLOOKUP(A123,[1]Hoja1!$A$3:$F$1482,6,0)</f>
        <v>0</v>
      </c>
      <c r="G123" s="50">
        <f>+VLOOKUP(A123,[1]Hoja1!$A$3:$G$1482,7,0)</f>
        <v>0</v>
      </c>
      <c r="H123" s="51">
        <f t="shared" si="1"/>
        <v>5254.04</v>
      </c>
    </row>
    <row r="124" spans="1:8" s="52" customFormat="1" ht="23.25" customHeight="1" x14ac:dyDescent="0.35">
      <c r="A124" s="55">
        <v>1611</v>
      </c>
      <c r="B124" s="48" t="s">
        <v>203</v>
      </c>
      <c r="C124" s="50">
        <f>+VLOOKUP(A124,[1]Hoja1!$A$3:$C$1482,3,0)</f>
        <v>9299.26</v>
      </c>
      <c r="D124" s="50">
        <f>+VLOOKUP(A124,[1]Hoja1!$A$3:$D$1482,4,0)</f>
        <v>3899.63</v>
      </c>
      <c r="E124" s="50">
        <f>+VLOOKUP(A124,[1]Hoja1!$A$3:$E$1482,5,0)</f>
        <v>0</v>
      </c>
      <c r="F124" s="50">
        <f>+VLOOKUP(A124,[1]Hoja1!$A$3:$F$1482,6,0)</f>
        <v>1001</v>
      </c>
      <c r="G124" s="50">
        <f>+VLOOKUP(A124,[1]Hoja1!$A$3:$G$1482,7,0)</f>
        <v>0</v>
      </c>
      <c r="H124" s="51">
        <f t="shared" si="1"/>
        <v>14199.89</v>
      </c>
    </row>
    <row r="125" spans="1:8" s="52" customFormat="1" ht="23.25" customHeight="1" x14ac:dyDescent="0.35">
      <c r="A125" s="55">
        <v>1612</v>
      </c>
      <c r="B125" s="48" t="s">
        <v>204</v>
      </c>
      <c r="C125" s="50">
        <f>+VLOOKUP(A125,[1]Hoja1!$A$3:$C$1482,3,0)</f>
        <v>462376.44</v>
      </c>
      <c r="D125" s="50">
        <f>+VLOOKUP(A125,[1]Hoja1!$A$3:$D$1482,4,0)</f>
        <v>158903.31</v>
      </c>
      <c r="E125" s="50">
        <f>+VLOOKUP(A125,[1]Hoja1!$A$3:$E$1482,5,0)</f>
        <v>81510.01999999999</v>
      </c>
      <c r="F125" s="50">
        <f>+VLOOKUP(A125,[1]Hoja1!$A$3:$F$1482,6,0)</f>
        <v>329931.67000000004</v>
      </c>
      <c r="G125" s="50">
        <f>+VLOOKUP(A125,[1]Hoja1!$A$3:$G$1482,7,0)</f>
        <v>48211.14</v>
      </c>
      <c r="H125" s="51">
        <f t="shared" si="1"/>
        <v>1080932.58</v>
      </c>
    </row>
    <row r="126" spans="1:8" s="52" customFormat="1" ht="23.25" customHeight="1" x14ac:dyDescent="0.35">
      <c r="A126" s="55">
        <v>1614</v>
      </c>
      <c r="B126" s="48" t="s">
        <v>205</v>
      </c>
      <c r="C126" s="50">
        <f>+VLOOKUP(A126,[1]Hoja1!$A$3:$C$1482,3,0)</f>
        <v>9165752.0499999989</v>
      </c>
      <c r="D126" s="50">
        <f>+VLOOKUP(A126,[1]Hoja1!$A$3:$D$1482,4,0)</f>
        <v>3960788.66</v>
      </c>
      <c r="E126" s="50">
        <f>+VLOOKUP(A126,[1]Hoja1!$A$3:$E$1482,5,0)</f>
        <v>2299529.6900000004</v>
      </c>
      <c r="F126" s="50">
        <f>+VLOOKUP(A126,[1]Hoja1!$A$3:$F$1482,6,0)</f>
        <v>1613202.0600000005</v>
      </c>
      <c r="G126" s="50">
        <f>+VLOOKUP(A126,[1]Hoja1!$A$3:$G$1482,7,0)</f>
        <v>784284.92000000016</v>
      </c>
      <c r="H126" s="51">
        <f t="shared" si="1"/>
        <v>17823557.380000003</v>
      </c>
    </row>
    <row r="127" spans="1:8" s="52" customFormat="1" ht="23.25" customHeight="1" x14ac:dyDescent="0.35">
      <c r="A127" s="55">
        <v>1615</v>
      </c>
      <c r="B127" s="48" t="s">
        <v>206</v>
      </c>
      <c r="C127" s="50">
        <f>+VLOOKUP(A127,[1]Hoja1!$A$3:$C$1482,3,0)</f>
        <v>970220.67999999993</v>
      </c>
      <c r="D127" s="50">
        <f>+VLOOKUP(A127,[1]Hoja1!$A$3:$D$1482,4,0)</f>
        <v>35942.590000000004</v>
      </c>
      <c r="E127" s="50">
        <f>+VLOOKUP(A127,[1]Hoja1!$A$3:$E$1482,5,0)</f>
        <v>133832.34</v>
      </c>
      <c r="F127" s="50">
        <f>+VLOOKUP(A127,[1]Hoja1!$A$3:$F$1482,6,0)</f>
        <v>59153.850000000006</v>
      </c>
      <c r="G127" s="50">
        <f>+VLOOKUP(A127,[1]Hoja1!$A$3:$G$1482,7,0)</f>
        <v>43553.540000000008</v>
      </c>
      <c r="H127" s="51">
        <f t="shared" si="1"/>
        <v>1242703</v>
      </c>
    </row>
    <row r="128" spans="1:8" s="52" customFormat="1" ht="23.25" customHeight="1" x14ac:dyDescent="0.35">
      <c r="A128" s="55">
        <v>1617</v>
      </c>
      <c r="B128" s="48" t="s">
        <v>207</v>
      </c>
      <c r="C128" s="50">
        <f>+VLOOKUP(A128,[1]Hoja1!$A$3:$C$1482,3,0)</f>
        <v>0</v>
      </c>
      <c r="D128" s="50">
        <f>+VLOOKUP(A128,[1]Hoja1!$A$3:$D$1482,4,0)</f>
        <v>0</v>
      </c>
      <c r="E128" s="50">
        <f>+VLOOKUP(A128,[1]Hoja1!$A$3:$E$1482,5,0)</f>
        <v>0</v>
      </c>
      <c r="F128" s="50">
        <f>+VLOOKUP(A128,[1]Hoja1!$A$3:$F$1482,6,0)</f>
        <v>0</v>
      </c>
      <c r="G128" s="50">
        <f>+VLOOKUP(A128,[1]Hoja1!$A$3:$G$1482,7,0)</f>
        <v>0</v>
      </c>
      <c r="H128" s="51">
        <f t="shared" si="1"/>
        <v>0</v>
      </c>
    </row>
    <row r="129" spans="1:8" s="52" customFormat="1" ht="23.25" customHeight="1" x14ac:dyDescent="0.35">
      <c r="A129" s="55">
        <v>1619</v>
      </c>
      <c r="B129" s="48" t="s">
        <v>208</v>
      </c>
      <c r="C129" s="50">
        <f>+VLOOKUP(A129,[1]Hoja1!$A$3:$C$1482,3,0)</f>
        <v>0</v>
      </c>
      <c r="D129" s="50">
        <f>+VLOOKUP(A129,[1]Hoja1!$A$3:$D$1482,4,0)</f>
        <v>0</v>
      </c>
      <c r="E129" s="50">
        <f>+VLOOKUP(A129,[1]Hoja1!$A$3:$E$1482,5,0)</f>
        <v>0</v>
      </c>
      <c r="F129" s="50">
        <f>+VLOOKUP(A129,[1]Hoja1!$A$3:$F$1482,6,0)</f>
        <v>0</v>
      </c>
      <c r="G129" s="50">
        <f>+VLOOKUP(A129,[1]Hoja1!$A$3:$G$1482,7,0)</f>
        <v>0</v>
      </c>
      <c r="H129" s="51">
        <f t="shared" si="1"/>
        <v>0</v>
      </c>
    </row>
    <row r="130" spans="1:8" s="52" customFormat="1" ht="23.25" customHeight="1" x14ac:dyDescent="0.35">
      <c r="A130" s="55">
        <v>1690</v>
      </c>
      <c r="B130" s="48" t="s">
        <v>209</v>
      </c>
      <c r="C130" s="50">
        <f>+VLOOKUP(A130,[1]Hoja1!$A$3:$C$1482,3,0)</f>
        <v>41782613.240000002</v>
      </c>
      <c r="D130" s="50">
        <f>+VLOOKUP(A130,[1]Hoja1!$A$3:$D$1482,4,0)</f>
        <v>14552978.099999998</v>
      </c>
      <c r="E130" s="50">
        <f>+VLOOKUP(A130,[1]Hoja1!$A$3:$E$1482,5,0)</f>
        <v>11520918.060000002</v>
      </c>
      <c r="F130" s="50">
        <f>+VLOOKUP(A130,[1]Hoja1!$A$3:$F$1482,6,0)</f>
        <v>11709488.550000008</v>
      </c>
      <c r="G130" s="50">
        <f>+VLOOKUP(A130,[1]Hoja1!$A$3:$G$1482,7,0)</f>
        <v>3853019.5899999994</v>
      </c>
      <c r="H130" s="51">
        <f t="shared" si="1"/>
        <v>83419017.540000021</v>
      </c>
    </row>
    <row r="131" spans="1:8" s="52" customFormat="1" ht="23.25" customHeight="1" x14ac:dyDescent="0.35">
      <c r="A131" s="55">
        <v>1699</v>
      </c>
      <c r="B131" s="48" t="s">
        <v>210</v>
      </c>
      <c r="C131" s="50">
        <f>+VLOOKUP(A131,[1]Hoja1!$A$3:$C$1482,3,0)</f>
        <v>-18326077.659999996</v>
      </c>
      <c r="D131" s="50">
        <f>+VLOOKUP(A131,[1]Hoja1!$A$3:$D$1482,4,0)</f>
        <v>-7533936.5300000003</v>
      </c>
      <c r="E131" s="50">
        <f>+VLOOKUP(A131,[1]Hoja1!$A$3:$E$1482,5,0)</f>
        <v>-1774368.73</v>
      </c>
      <c r="F131" s="50">
        <f>+VLOOKUP(A131,[1]Hoja1!$A$3:$F$1482,6,0)</f>
        <v>-1483211.88</v>
      </c>
      <c r="G131" s="50">
        <f>+VLOOKUP(A131,[1]Hoja1!$A$3:$G$1482,7,0)</f>
        <v>-329090.63</v>
      </c>
      <c r="H131" s="51">
        <f t="shared" si="1"/>
        <v>-29446685.429999996</v>
      </c>
    </row>
    <row r="132" spans="1:8" s="52" customFormat="1" ht="23.25" customHeight="1" x14ac:dyDescent="0.35">
      <c r="A132" s="55">
        <v>17</v>
      </c>
      <c r="B132" s="48" t="s">
        <v>211</v>
      </c>
      <c r="C132" s="50">
        <f>+VLOOKUP(A132,[1]Hoja1!$A$3:$C$1482,3,0)</f>
        <v>17899563.240000002</v>
      </c>
      <c r="D132" s="50">
        <f>+VLOOKUP(A132,[1]Hoja1!$A$3:$D$1482,4,0)</f>
        <v>10012236.24</v>
      </c>
      <c r="E132" s="50">
        <f>+VLOOKUP(A132,[1]Hoja1!$A$3:$E$1482,5,0)</f>
        <v>2370791.0500000003</v>
      </c>
      <c r="F132" s="50">
        <f>+VLOOKUP(A132,[1]Hoja1!$A$3:$F$1482,6,0)</f>
        <v>1623987.44</v>
      </c>
      <c r="G132" s="50">
        <f>+VLOOKUP(A132,[1]Hoja1!$A$3:$G$1482,7,0)</f>
        <v>291364.42</v>
      </c>
      <c r="H132" s="51">
        <f t="shared" si="1"/>
        <v>32197942.390000008</v>
      </c>
    </row>
    <row r="133" spans="1:8" s="52" customFormat="1" ht="23.25" customHeight="1" x14ac:dyDescent="0.35">
      <c r="A133" s="55">
        <v>1702</v>
      </c>
      <c r="B133" s="48" t="s">
        <v>212</v>
      </c>
      <c r="C133" s="50">
        <f>+VLOOKUP(A133,[1]Hoja1!$A$3:$C$1482,3,0)</f>
        <v>3341241.6100000008</v>
      </c>
      <c r="D133" s="50">
        <f>+VLOOKUP(A133,[1]Hoja1!$A$3:$D$1482,4,0)</f>
        <v>4472277.29</v>
      </c>
      <c r="E133" s="50">
        <f>+VLOOKUP(A133,[1]Hoja1!$A$3:$E$1482,5,0)</f>
        <v>509114.08</v>
      </c>
      <c r="F133" s="50">
        <f>+VLOOKUP(A133,[1]Hoja1!$A$3:$F$1482,6,0)</f>
        <v>873023.47000000009</v>
      </c>
      <c r="G133" s="50">
        <f>+VLOOKUP(A133,[1]Hoja1!$A$3:$G$1482,7,0)</f>
        <v>130985.64</v>
      </c>
      <c r="H133" s="51">
        <f t="shared" si="1"/>
        <v>9326642.0900000017</v>
      </c>
    </row>
    <row r="134" spans="1:8" s="52" customFormat="1" ht="23.25" customHeight="1" x14ac:dyDescent="0.35">
      <c r="A134" s="55">
        <v>1705</v>
      </c>
      <c r="B134" s="48" t="s">
        <v>213</v>
      </c>
      <c r="C134" s="50">
        <f>+VLOOKUP(A134,[1]Hoja1!$A$3:$C$1482,3,0)</f>
        <v>0</v>
      </c>
      <c r="D134" s="50">
        <f>+VLOOKUP(A134,[1]Hoja1!$A$3:$D$1482,4,0)</f>
        <v>0</v>
      </c>
      <c r="E134" s="50">
        <f>+VLOOKUP(A134,[1]Hoja1!$A$3:$E$1482,5,0)</f>
        <v>364.57</v>
      </c>
      <c r="F134" s="50">
        <f>+VLOOKUP(A134,[1]Hoja1!$A$3:$F$1482,6,0)</f>
        <v>0</v>
      </c>
      <c r="G134" s="50">
        <f>+VLOOKUP(A134,[1]Hoja1!$A$3:$G$1482,7,0)</f>
        <v>1951.08</v>
      </c>
      <c r="H134" s="51">
        <f t="shared" si="1"/>
        <v>2315.65</v>
      </c>
    </row>
    <row r="135" spans="1:8" s="52" customFormat="1" ht="23.25" customHeight="1" x14ac:dyDescent="0.35">
      <c r="A135" s="55">
        <v>1706</v>
      </c>
      <c r="B135" s="48" t="s">
        <v>214</v>
      </c>
      <c r="C135" s="50">
        <f>+VLOOKUP(A135,[1]Hoja1!$A$3:$C$1482,3,0)</f>
        <v>16468290.470000001</v>
      </c>
      <c r="D135" s="50">
        <f>+VLOOKUP(A135,[1]Hoja1!$A$3:$D$1482,4,0)</f>
        <v>7245932.4700000007</v>
      </c>
      <c r="E135" s="50">
        <f>+VLOOKUP(A135,[1]Hoja1!$A$3:$E$1482,5,0)</f>
        <v>2026859.8400000003</v>
      </c>
      <c r="F135" s="50">
        <f>+VLOOKUP(A135,[1]Hoja1!$A$3:$F$1482,6,0)</f>
        <v>777830.09000000008</v>
      </c>
      <c r="G135" s="50">
        <f>+VLOOKUP(A135,[1]Hoja1!$A$3:$G$1482,7,0)</f>
        <v>158427.70000000001</v>
      </c>
      <c r="H135" s="51">
        <f t="shared" si="1"/>
        <v>26677340.57</v>
      </c>
    </row>
    <row r="136" spans="1:8" s="52" customFormat="1" ht="23.25" customHeight="1" x14ac:dyDescent="0.35">
      <c r="A136" s="55">
        <v>1799</v>
      </c>
      <c r="B136" s="48" t="s">
        <v>215</v>
      </c>
      <c r="C136" s="50">
        <f>+VLOOKUP(A136,[1]Hoja1!$A$3:$C$1482,3,0)</f>
        <v>-1909968.8400000003</v>
      </c>
      <c r="D136" s="50">
        <f>+VLOOKUP(A136,[1]Hoja1!$A$3:$D$1482,4,0)</f>
        <v>-1705973.52</v>
      </c>
      <c r="E136" s="50">
        <f>+VLOOKUP(A136,[1]Hoja1!$A$3:$E$1482,5,0)</f>
        <v>-165547.43999999997</v>
      </c>
      <c r="F136" s="50">
        <f>+VLOOKUP(A136,[1]Hoja1!$A$3:$F$1482,6,0)</f>
        <v>-26866.12</v>
      </c>
      <c r="G136" s="50">
        <f>+VLOOKUP(A136,[1]Hoja1!$A$3:$G$1482,7,0)</f>
        <v>0</v>
      </c>
      <c r="H136" s="51">
        <f t="shared" si="1"/>
        <v>-3808355.9200000004</v>
      </c>
    </row>
    <row r="137" spans="1:8" s="52" customFormat="1" ht="23.25" customHeight="1" x14ac:dyDescent="0.35">
      <c r="A137" s="55">
        <v>18</v>
      </c>
      <c r="B137" s="48" t="s">
        <v>34</v>
      </c>
      <c r="C137" s="50">
        <f>+VLOOKUP(A137,[1]Hoja1!$A$3:$C$1482,3,0)</f>
        <v>173850941.57999998</v>
      </c>
      <c r="D137" s="50">
        <f>+VLOOKUP(A137,[1]Hoja1!$A$3:$D$1482,4,0)</f>
        <v>72006601.850000009</v>
      </c>
      <c r="E137" s="50">
        <f>+VLOOKUP(A137,[1]Hoja1!$A$3:$E$1482,5,0)</f>
        <v>55885840.619999997</v>
      </c>
      <c r="F137" s="50">
        <f>+VLOOKUP(A137,[1]Hoja1!$A$3:$F$1482,6,0)</f>
        <v>24753557.099999987</v>
      </c>
      <c r="G137" s="50">
        <f>+VLOOKUP(A137,[1]Hoja1!$A$3:$G$1482,7,0)</f>
        <v>7894653.3500000015</v>
      </c>
      <c r="H137" s="51">
        <f t="shared" si="1"/>
        <v>334391594.5</v>
      </c>
    </row>
    <row r="138" spans="1:8" s="52" customFormat="1" ht="23.25" customHeight="1" x14ac:dyDescent="0.35">
      <c r="A138" s="55">
        <v>1801</v>
      </c>
      <c r="B138" s="48" t="s">
        <v>216</v>
      </c>
      <c r="C138" s="50">
        <f>+VLOOKUP(A138,[1]Hoja1!$A$3:$C$1482,3,0)</f>
        <v>42534639.670000002</v>
      </c>
      <c r="D138" s="50">
        <f>+VLOOKUP(A138,[1]Hoja1!$A$3:$D$1482,4,0)</f>
        <v>19354750.920000002</v>
      </c>
      <c r="E138" s="50">
        <f>+VLOOKUP(A138,[1]Hoja1!$A$3:$E$1482,5,0)</f>
        <v>16305678.089999998</v>
      </c>
      <c r="F138" s="50">
        <f>+VLOOKUP(A138,[1]Hoja1!$A$3:$F$1482,6,0)</f>
        <v>6220311.4399999985</v>
      </c>
      <c r="G138" s="50">
        <f>+VLOOKUP(A138,[1]Hoja1!$A$3:$G$1482,7,0)</f>
        <v>3897057.5900000003</v>
      </c>
      <c r="H138" s="51">
        <f t="shared" si="1"/>
        <v>88312437.710000008</v>
      </c>
    </row>
    <row r="139" spans="1:8" s="52" customFormat="1" ht="23.25" customHeight="1" x14ac:dyDescent="0.35">
      <c r="A139" s="55">
        <v>1802</v>
      </c>
      <c r="B139" s="48" t="s">
        <v>217</v>
      </c>
      <c r="C139" s="50">
        <f>+VLOOKUP(A139,[1]Hoja1!$A$3:$C$1482,3,0)</f>
        <v>146283375.67999998</v>
      </c>
      <c r="D139" s="50">
        <f>+VLOOKUP(A139,[1]Hoja1!$A$3:$D$1482,4,0)</f>
        <v>54886233.219999991</v>
      </c>
      <c r="E139" s="50">
        <f>+VLOOKUP(A139,[1]Hoja1!$A$3:$E$1482,5,0)</f>
        <v>38707465.25</v>
      </c>
      <c r="F139" s="50">
        <f>+VLOOKUP(A139,[1]Hoja1!$A$3:$F$1482,6,0)</f>
        <v>14048616.74</v>
      </c>
      <c r="G139" s="50">
        <f>+VLOOKUP(A139,[1]Hoja1!$A$3:$G$1482,7,0)</f>
        <v>2054206.8200000003</v>
      </c>
      <c r="H139" s="51">
        <f t="shared" si="1"/>
        <v>255979897.70999998</v>
      </c>
    </row>
    <row r="140" spans="1:8" s="52" customFormat="1" ht="23.25" customHeight="1" x14ac:dyDescent="0.35">
      <c r="A140" s="55">
        <v>1803</v>
      </c>
      <c r="B140" s="48" t="s">
        <v>218</v>
      </c>
      <c r="C140" s="50">
        <f>+VLOOKUP(A140,[1]Hoja1!$A$3:$C$1482,3,0)</f>
        <v>5348136.9400000004</v>
      </c>
      <c r="D140" s="50">
        <f>+VLOOKUP(A140,[1]Hoja1!$A$3:$D$1482,4,0)</f>
        <v>3235996.54</v>
      </c>
      <c r="E140" s="50">
        <f>+VLOOKUP(A140,[1]Hoja1!$A$3:$E$1482,5,0)</f>
        <v>3710105.94</v>
      </c>
      <c r="F140" s="50">
        <f>+VLOOKUP(A140,[1]Hoja1!$A$3:$F$1482,6,0)</f>
        <v>733291.36999999988</v>
      </c>
      <c r="G140" s="50">
        <f>+VLOOKUP(A140,[1]Hoja1!$A$3:$G$1482,7,0)</f>
        <v>250262.36000000002</v>
      </c>
      <c r="H140" s="51">
        <f t="shared" ref="H140:H203" si="2">SUM(C140:G140)</f>
        <v>13277793.149999999</v>
      </c>
    </row>
    <row r="141" spans="1:8" s="52" customFormat="1" ht="23.25" customHeight="1" x14ac:dyDescent="0.35">
      <c r="A141" s="55">
        <v>1804</v>
      </c>
      <c r="B141" s="48" t="s">
        <v>219</v>
      </c>
      <c r="C141" s="50">
        <f>+VLOOKUP(A141,[1]Hoja1!$A$3:$C$1482,3,0)</f>
        <v>5182302.25</v>
      </c>
      <c r="D141" s="50">
        <f>+VLOOKUP(A141,[1]Hoja1!$A$3:$D$1482,4,0)</f>
        <v>672506.80999999994</v>
      </c>
      <c r="E141" s="50">
        <f>+VLOOKUP(A141,[1]Hoja1!$A$3:$E$1482,5,0)</f>
        <v>33870.94</v>
      </c>
      <c r="F141" s="50">
        <f>+VLOOKUP(A141,[1]Hoja1!$A$3:$F$1482,6,0)</f>
        <v>598018.34</v>
      </c>
      <c r="G141" s="50">
        <f>+VLOOKUP(A141,[1]Hoja1!$A$3:$G$1482,7,0)</f>
        <v>276525.26</v>
      </c>
      <c r="H141" s="51">
        <f t="shared" si="2"/>
        <v>6763223.5999999996</v>
      </c>
    </row>
    <row r="142" spans="1:8" s="52" customFormat="1" ht="23.25" customHeight="1" x14ac:dyDescent="0.35">
      <c r="A142" s="55">
        <v>1805</v>
      </c>
      <c r="B142" s="48" t="s">
        <v>220</v>
      </c>
      <c r="C142" s="50">
        <f>+VLOOKUP(A142,[1]Hoja1!$A$3:$C$1482,3,0)</f>
        <v>25282013.770000003</v>
      </c>
      <c r="D142" s="50">
        <f>+VLOOKUP(A142,[1]Hoja1!$A$3:$D$1482,4,0)</f>
        <v>14777020.839999998</v>
      </c>
      <c r="E142" s="50">
        <f>+VLOOKUP(A142,[1]Hoja1!$A$3:$E$1482,5,0)</f>
        <v>8397345.1099999975</v>
      </c>
      <c r="F142" s="50">
        <f>+VLOOKUP(A142,[1]Hoja1!$A$3:$F$1482,6,0)</f>
        <v>4915046.4900000021</v>
      </c>
      <c r="G142" s="50">
        <f>+VLOOKUP(A142,[1]Hoja1!$A$3:$G$1482,7,0)</f>
        <v>1961495.1699999997</v>
      </c>
      <c r="H142" s="51">
        <f t="shared" si="2"/>
        <v>55332921.380000003</v>
      </c>
    </row>
    <row r="143" spans="1:8" s="52" customFormat="1" ht="23.25" customHeight="1" x14ac:dyDescent="0.35">
      <c r="A143" s="55">
        <v>1806</v>
      </c>
      <c r="B143" s="48" t="s">
        <v>221</v>
      </c>
      <c r="C143" s="50">
        <f>+VLOOKUP(A143,[1]Hoja1!$A$3:$C$1482,3,0)</f>
        <v>52227217.05999998</v>
      </c>
      <c r="D143" s="50">
        <f>+VLOOKUP(A143,[1]Hoja1!$A$3:$D$1482,4,0)</f>
        <v>12515816.17</v>
      </c>
      <c r="E143" s="50">
        <f>+VLOOKUP(A143,[1]Hoja1!$A$3:$E$1482,5,0)</f>
        <v>6652326.7100000009</v>
      </c>
      <c r="F143" s="50">
        <f>+VLOOKUP(A143,[1]Hoja1!$A$3:$F$1482,6,0)</f>
        <v>3729557.5000000014</v>
      </c>
      <c r="G143" s="50">
        <f>+VLOOKUP(A143,[1]Hoja1!$A$3:$G$1482,7,0)</f>
        <v>1840517.4000000004</v>
      </c>
      <c r="H143" s="51">
        <f t="shared" si="2"/>
        <v>76965434.839999989</v>
      </c>
    </row>
    <row r="144" spans="1:8" s="52" customFormat="1" ht="23.25" customHeight="1" x14ac:dyDescent="0.35">
      <c r="A144" s="55">
        <v>1807</v>
      </c>
      <c r="B144" s="48" t="s">
        <v>222</v>
      </c>
      <c r="C144" s="50">
        <f>+VLOOKUP(A144,[1]Hoja1!$A$3:$C$1482,3,0)</f>
        <v>6725267.1199999992</v>
      </c>
      <c r="D144" s="50">
        <f>+VLOOKUP(A144,[1]Hoja1!$A$3:$D$1482,4,0)</f>
        <v>2814357.5399999991</v>
      </c>
      <c r="E144" s="50">
        <f>+VLOOKUP(A144,[1]Hoja1!$A$3:$E$1482,5,0)</f>
        <v>2531400.1000000006</v>
      </c>
      <c r="F144" s="50">
        <f>+VLOOKUP(A144,[1]Hoja1!$A$3:$F$1482,6,0)</f>
        <v>3274173.4200000013</v>
      </c>
      <c r="G144" s="50">
        <f>+VLOOKUP(A144,[1]Hoja1!$A$3:$G$1482,7,0)</f>
        <v>292221.84000000003</v>
      </c>
      <c r="H144" s="51">
        <f t="shared" si="2"/>
        <v>15637420.02</v>
      </c>
    </row>
    <row r="145" spans="1:11" s="52" customFormat="1" ht="23.25" customHeight="1" x14ac:dyDescent="0.35">
      <c r="A145" s="55">
        <v>1808</v>
      </c>
      <c r="B145" s="48" t="s">
        <v>223</v>
      </c>
      <c r="C145" s="50">
        <f>+VLOOKUP(A145,[1]Hoja1!$A$3:$C$1482,3,0)</f>
        <v>0</v>
      </c>
      <c r="D145" s="50">
        <f>+VLOOKUP(A145,[1]Hoja1!$A$3:$D$1482,4,0)</f>
        <v>0</v>
      </c>
      <c r="E145" s="50">
        <f>+VLOOKUP(A145,[1]Hoja1!$A$3:$E$1482,5,0)</f>
        <v>13584.05</v>
      </c>
      <c r="F145" s="50">
        <f>+VLOOKUP(A145,[1]Hoja1!$A$3:$F$1482,6,0)</f>
        <v>0</v>
      </c>
      <c r="G145" s="50">
        <f>+VLOOKUP(A145,[1]Hoja1!$A$3:$G$1482,7,0)</f>
        <v>6163.75</v>
      </c>
      <c r="H145" s="51">
        <f t="shared" si="2"/>
        <v>19747.8</v>
      </c>
    </row>
    <row r="146" spans="1:11" s="52" customFormat="1" ht="23.25" customHeight="1" x14ac:dyDescent="0.35">
      <c r="A146" s="55">
        <v>1890</v>
      </c>
      <c r="B146" s="48" t="s">
        <v>224</v>
      </c>
      <c r="C146" s="50">
        <f>+VLOOKUP(A146,[1]Hoja1!$A$3:$C$1482,3,0)</f>
        <v>9297440.1999999993</v>
      </c>
      <c r="D146" s="50">
        <f>+VLOOKUP(A146,[1]Hoja1!$A$3:$D$1482,4,0)</f>
        <v>2727418.4199999995</v>
      </c>
      <c r="E146" s="50">
        <f>+VLOOKUP(A146,[1]Hoja1!$A$3:$E$1482,5,0)</f>
        <v>920995.32000000018</v>
      </c>
      <c r="F146" s="50">
        <f>+VLOOKUP(A146,[1]Hoja1!$A$3:$F$1482,6,0)</f>
        <v>817534.17</v>
      </c>
      <c r="G146" s="50">
        <f>+VLOOKUP(A146,[1]Hoja1!$A$3:$G$1482,7,0)</f>
        <v>337229.27</v>
      </c>
      <c r="H146" s="51">
        <f t="shared" si="2"/>
        <v>14100617.379999999</v>
      </c>
    </row>
    <row r="147" spans="1:11" s="52" customFormat="1" ht="23.25" customHeight="1" x14ac:dyDescent="0.35">
      <c r="A147" s="55">
        <v>1899</v>
      </c>
      <c r="B147" s="48" t="s">
        <v>225</v>
      </c>
      <c r="C147" s="50">
        <f>+VLOOKUP(A147,[1]Hoja1!$A$3:$C$1482,3,0)</f>
        <v>-119029451.11</v>
      </c>
      <c r="D147" s="50">
        <f>+VLOOKUP(A147,[1]Hoja1!$A$3:$D$1482,4,0)</f>
        <v>-38977498.610000007</v>
      </c>
      <c r="E147" s="50">
        <f>+VLOOKUP(A147,[1]Hoja1!$A$3:$E$1482,5,0)</f>
        <v>-21386930.889999993</v>
      </c>
      <c r="F147" s="50">
        <f>+VLOOKUP(A147,[1]Hoja1!$A$3:$F$1482,6,0)</f>
        <v>-9582992.3700000029</v>
      </c>
      <c r="G147" s="50">
        <f>+VLOOKUP(A147,[1]Hoja1!$A$3:$G$1482,7,0)</f>
        <v>-3021026.1100000013</v>
      </c>
      <c r="H147" s="51">
        <f t="shared" si="2"/>
        <v>-191997899.09</v>
      </c>
    </row>
    <row r="148" spans="1:11" s="52" customFormat="1" ht="23.25" customHeight="1" x14ac:dyDescent="0.35">
      <c r="A148" s="55">
        <v>19</v>
      </c>
      <c r="B148" s="48" t="s">
        <v>35</v>
      </c>
      <c r="C148" s="50">
        <f>+VLOOKUP(A148,[1]Hoja1!$A$3:$C$1482,3,0)</f>
        <v>143284239.46000001</v>
      </c>
      <c r="D148" s="50">
        <f>+VLOOKUP(A148,[1]Hoja1!$A$3:$D$1482,4,0)</f>
        <v>16938665.640000004</v>
      </c>
      <c r="E148" s="50">
        <f>+VLOOKUP(A148,[1]Hoja1!$A$3:$E$1482,5,0)</f>
        <v>12508009.079999998</v>
      </c>
      <c r="F148" s="50">
        <f>+VLOOKUP(A148,[1]Hoja1!$A$3:$F$1482,6,0)</f>
        <v>11111873.060000001</v>
      </c>
      <c r="G148" s="50">
        <f>+VLOOKUP(A148,[1]Hoja1!$A$3:$G$1482,7,0)</f>
        <v>4490997.8000000017</v>
      </c>
      <c r="H148" s="51">
        <f t="shared" si="2"/>
        <v>188333785.04000002</v>
      </c>
    </row>
    <row r="149" spans="1:11" s="52" customFormat="1" ht="23.25" customHeight="1" x14ac:dyDescent="0.35">
      <c r="A149" s="55">
        <v>1901</v>
      </c>
      <c r="B149" s="48" t="s">
        <v>226</v>
      </c>
      <c r="C149" s="50">
        <f>+VLOOKUP(A149,[1]Hoja1!$A$3:$C$1482,3,0)</f>
        <v>9969122.4399999995</v>
      </c>
      <c r="D149" s="50">
        <f>+VLOOKUP(A149,[1]Hoja1!$A$3:$D$1482,4,0)</f>
        <v>3109992.3500000015</v>
      </c>
      <c r="E149" s="50">
        <f>+VLOOKUP(A149,[1]Hoja1!$A$3:$E$1482,5,0)</f>
        <v>1793931.05</v>
      </c>
      <c r="F149" s="50">
        <f>+VLOOKUP(A149,[1]Hoja1!$A$3:$F$1482,6,0)</f>
        <v>1122243.2</v>
      </c>
      <c r="G149" s="50">
        <f>+VLOOKUP(A149,[1]Hoja1!$A$3:$G$1482,7,0)</f>
        <v>292662.97999999992</v>
      </c>
      <c r="H149" s="51">
        <f t="shared" si="2"/>
        <v>16287952.020000001</v>
      </c>
    </row>
    <row r="150" spans="1:11" s="52" customFormat="1" ht="23.25" customHeight="1" x14ac:dyDescent="0.35">
      <c r="A150" s="55">
        <v>1902</v>
      </c>
      <c r="B150" s="48" t="s">
        <v>227</v>
      </c>
      <c r="C150" s="50">
        <f>+VLOOKUP(A150,[1]Hoja1!$A$3:$C$1482,3,0)</f>
        <v>85881557.709999993</v>
      </c>
      <c r="D150" s="50">
        <f>+VLOOKUP(A150,[1]Hoja1!$A$3:$D$1482,4,0)</f>
        <v>0</v>
      </c>
      <c r="E150" s="50">
        <f>+VLOOKUP(A150,[1]Hoja1!$A$3:$E$1482,5,0)</f>
        <v>170.17000000000002</v>
      </c>
      <c r="F150" s="50">
        <f>+VLOOKUP(A150,[1]Hoja1!$A$3:$F$1482,6,0)</f>
        <v>631353.32000000018</v>
      </c>
      <c r="G150" s="50">
        <f>+VLOOKUP(A150,[1]Hoja1!$A$3:$G$1482,7,0)</f>
        <v>35985.550000000003</v>
      </c>
      <c r="H150" s="51">
        <f t="shared" si="2"/>
        <v>86549066.749999985</v>
      </c>
    </row>
    <row r="151" spans="1:11" s="52" customFormat="1" ht="23.25" customHeight="1" x14ac:dyDescent="0.35">
      <c r="A151" s="55">
        <v>1904</v>
      </c>
      <c r="B151" s="48" t="s">
        <v>228</v>
      </c>
      <c r="C151" s="50">
        <f>+VLOOKUP(A151,[1]Hoja1!$A$3:$C$1482,3,0)</f>
        <v>18175588.5</v>
      </c>
      <c r="D151" s="50">
        <f>+VLOOKUP(A151,[1]Hoja1!$A$3:$D$1482,4,0)</f>
        <v>4887166.4799999995</v>
      </c>
      <c r="E151" s="50">
        <f>+VLOOKUP(A151,[1]Hoja1!$A$3:$E$1482,5,0)</f>
        <v>2645075.4</v>
      </c>
      <c r="F151" s="50">
        <f>+VLOOKUP(A151,[1]Hoja1!$A$3:$F$1482,6,0)</f>
        <v>1988557.6299999997</v>
      </c>
      <c r="G151" s="50">
        <f>+VLOOKUP(A151,[1]Hoja1!$A$3:$G$1482,7,0)</f>
        <v>663943.17999999993</v>
      </c>
      <c r="H151" s="51">
        <f t="shared" si="2"/>
        <v>28360331.189999998</v>
      </c>
    </row>
    <row r="152" spans="1:11" s="52" customFormat="1" ht="23.25" customHeight="1" x14ac:dyDescent="0.35">
      <c r="A152" s="55">
        <v>1905</v>
      </c>
      <c r="B152" s="48" t="s">
        <v>229</v>
      </c>
      <c r="C152" s="50">
        <f>+VLOOKUP(A152,[1]Hoja1!$A$3:$C$1482,3,0)</f>
        <v>15897471.02</v>
      </c>
      <c r="D152" s="50">
        <f>+VLOOKUP(A152,[1]Hoja1!$A$3:$D$1482,4,0)</f>
        <v>5239809.1099999985</v>
      </c>
      <c r="E152" s="50">
        <f>+VLOOKUP(A152,[1]Hoja1!$A$3:$E$1482,5,0)</f>
        <v>3537012.8400000003</v>
      </c>
      <c r="F152" s="50">
        <f>+VLOOKUP(A152,[1]Hoja1!$A$3:$F$1482,6,0)</f>
        <v>2061505.0899999996</v>
      </c>
      <c r="G152" s="50">
        <f>+VLOOKUP(A152,[1]Hoja1!$A$3:$G$1482,7,0)</f>
        <v>1444130.9199999997</v>
      </c>
      <c r="H152" s="51">
        <f t="shared" si="2"/>
        <v>28179928.979999997</v>
      </c>
    </row>
    <row r="153" spans="1:11" s="52" customFormat="1" ht="23.25" customHeight="1" x14ac:dyDescent="0.35">
      <c r="A153" s="55">
        <v>1906</v>
      </c>
      <c r="B153" s="48" t="s">
        <v>230</v>
      </c>
      <c r="C153" s="50">
        <f>+VLOOKUP(A153,[1]Hoja1!$A$3:$C$1482,3,0)</f>
        <v>2878404.35</v>
      </c>
      <c r="D153" s="50">
        <f>+VLOOKUP(A153,[1]Hoja1!$A$3:$D$1482,4,0)</f>
        <v>976211.2200000002</v>
      </c>
      <c r="E153" s="50">
        <f>+VLOOKUP(A153,[1]Hoja1!$A$3:$E$1482,5,0)</f>
        <v>945813.37000000011</v>
      </c>
      <c r="F153" s="50">
        <f>+VLOOKUP(A153,[1]Hoja1!$A$3:$F$1482,6,0)</f>
        <v>203020.34</v>
      </c>
      <c r="G153" s="50">
        <f>+VLOOKUP(A153,[1]Hoja1!$A$3:$G$1482,7,0)</f>
        <v>66138.47</v>
      </c>
      <c r="H153" s="51">
        <f t="shared" si="2"/>
        <v>5069587.75</v>
      </c>
    </row>
    <row r="154" spans="1:11" s="52" customFormat="1" ht="23.25" customHeight="1" x14ac:dyDescent="0.35">
      <c r="A154" s="55">
        <v>1908</v>
      </c>
      <c r="B154" s="48" t="s">
        <v>231</v>
      </c>
      <c r="C154" s="50">
        <f>+VLOOKUP(A154,[1]Hoja1!$A$3:$C$1482,3,0)</f>
        <v>0</v>
      </c>
      <c r="D154" s="50">
        <f>+VLOOKUP(A154,[1]Hoja1!$A$3:$D$1482,4,0)</f>
        <v>0</v>
      </c>
      <c r="E154" s="50">
        <f>+VLOOKUP(A154,[1]Hoja1!$A$3:$E$1482,5,0)</f>
        <v>0</v>
      </c>
      <c r="F154" s="50">
        <f>+VLOOKUP(A154,[1]Hoja1!$A$3:$F$1482,6,0)</f>
        <v>0</v>
      </c>
      <c r="G154" s="50">
        <f>+VLOOKUP(A154,[1]Hoja1!$A$3:$G$1482,7,0)</f>
        <v>0</v>
      </c>
      <c r="H154" s="51">
        <f t="shared" si="2"/>
        <v>0</v>
      </c>
    </row>
    <row r="155" spans="1:11" s="52" customFormat="1" ht="23.25" customHeight="1" x14ac:dyDescent="0.35">
      <c r="A155" s="55">
        <v>1909</v>
      </c>
      <c r="B155" s="48" t="s">
        <v>232</v>
      </c>
      <c r="C155" s="50">
        <f>+VLOOKUP(A155,[1]Hoja1!$A$3:$C$1482,3,0)</f>
        <v>0</v>
      </c>
      <c r="D155" s="50">
        <f>+VLOOKUP(A155,[1]Hoja1!$A$3:$D$1482,4,0)</f>
        <v>0</v>
      </c>
      <c r="E155" s="50">
        <f>+VLOOKUP(A155,[1]Hoja1!$A$3:$E$1482,5,0)</f>
        <v>0</v>
      </c>
      <c r="F155" s="50">
        <f>+VLOOKUP(A155,[1]Hoja1!$A$3:$F$1482,6,0)</f>
        <v>0</v>
      </c>
      <c r="G155" s="50">
        <f>+VLOOKUP(A155,[1]Hoja1!$A$3:$G$1482,7,0)</f>
        <v>0</v>
      </c>
      <c r="H155" s="51">
        <f t="shared" si="2"/>
        <v>0</v>
      </c>
    </row>
    <row r="156" spans="1:11" s="52" customFormat="1" ht="23.25" customHeight="1" x14ac:dyDescent="0.35">
      <c r="A156" s="55">
        <v>1990</v>
      </c>
      <c r="B156" s="48" t="s">
        <v>224</v>
      </c>
      <c r="C156" s="50">
        <f>+VLOOKUP(A156,[1]Hoja1!$A$3:$C$1482,3,0)</f>
        <v>11240216.17</v>
      </c>
      <c r="D156" s="50">
        <f>+VLOOKUP(A156,[1]Hoja1!$A$3:$D$1482,4,0)</f>
        <v>3336982.47</v>
      </c>
      <c r="E156" s="50">
        <f>+VLOOKUP(A156,[1]Hoja1!$A$3:$E$1482,5,0)</f>
        <v>4314491.96</v>
      </c>
      <c r="F156" s="50">
        <f>+VLOOKUP(A156,[1]Hoja1!$A$3:$F$1482,6,0)</f>
        <v>5233941.009999997</v>
      </c>
      <c r="G156" s="50">
        <f>+VLOOKUP(A156,[1]Hoja1!$A$3:$G$1482,7,0)</f>
        <v>2035717.34</v>
      </c>
      <c r="H156" s="51">
        <f t="shared" si="2"/>
        <v>26161348.949999999</v>
      </c>
    </row>
    <row r="157" spans="1:11" s="52" customFormat="1" ht="23.25" customHeight="1" x14ac:dyDescent="0.35">
      <c r="A157" s="55">
        <v>1999</v>
      </c>
      <c r="B157" s="48" t="s">
        <v>233</v>
      </c>
      <c r="C157" s="50">
        <f>+VLOOKUP(A157,[1]Hoja1!$A$3:$C$1482,3,0)</f>
        <v>-758120.72999999986</v>
      </c>
      <c r="D157" s="50">
        <f>+VLOOKUP(A157,[1]Hoja1!$A$3:$D$1482,4,0)</f>
        <v>-611495.99</v>
      </c>
      <c r="E157" s="50">
        <f>+VLOOKUP(A157,[1]Hoja1!$A$3:$E$1482,5,0)</f>
        <v>-728485.71</v>
      </c>
      <c r="F157" s="50">
        <f>+VLOOKUP(A157,[1]Hoja1!$A$3:$F$1482,6,0)</f>
        <v>-128747.53000000001</v>
      </c>
      <c r="G157" s="50">
        <f>+VLOOKUP(A157,[1]Hoja1!$A$3:$G$1482,7,0)</f>
        <v>-47580.639999999992</v>
      </c>
      <c r="H157" s="51">
        <f t="shared" si="2"/>
        <v>-2274430.5999999996</v>
      </c>
    </row>
    <row r="158" spans="1:11" s="52" customFormat="1" ht="23.25" customHeight="1" x14ac:dyDescent="0.35">
      <c r="A158" s="55">
        <v>2</v>
      </c>
      <c r="B158" s="48" t="s">
        <v>15</v>
      </c>
      <c r="C158" s="50">
        <f>+VLOOKUP(A158,[1]Hoja1!$A$3:$C$1482,3,0)</f>
        <v>6917521924.0499983</v>
      </c>
      <c r="D158" s="50">
        <f>+VLOOKUP(A158,[1]Hoja1!$A$3:$D$1482,4,0)</f>
        <v>1495367129.5100002</v>
      </c>
      <c r="E158" s="50">
        <f>+VLOOKUP(A158,[1]Hoja1!$A$3:$E$1482,5,0)</f>
        <v>817342617.98999989</v>
      </c>
      <c r="F158" s="50">
        <f>+VLOOKUP(A158,[1]Hoja1!$A$3:$F$1482,6,0)</f>
        <v>365826968.84000003</v>
      </c>
      <c r="G158" s="50">
        <f>+VLOOKUP(A158,[1]Hoja1!$A$3:$G$1482,7,0)</f>
        <v>90046108.49000001</v>
      </c>
      <c r="H158" s="51">
        <f t="shared" si="2"/>
        <v>9686104748.8799992</v>
      </c>
    </row>
    <row r="159" spans="1:11" s="52" customFormat="1" ht="23.25" customHeight="1" x14ac:dyDescent="0.35">
      <c r="A159" s="55">
        <v>21</v>
      </c>
      <c r="B159" s="48" t="s">
        <v>234</v>
      </c>
      <c r="C159" s="50">
        <f>+VLOOKUP(A159,[1]Hoja1!$A$3:$C$1482,3,0)</f>
        <v>6423245849.0100002</v>
      </c>
      <c r="D159" s="50">
        <f>+VLOOKUP(A159,[1]Hoja1!$A$3:$D$1482,4,0)</f>
        <v>1355045851.0699999</v>
      </c>
      <c r="E159" s="50">
        <f>+VLOOKUP(A159,[1]Hoja1!$A$3:$E$1482,5,0)</f>
        <v>703549590.79999995</v>
      </c>
      <c r="F159" s="50">
        <f>+VLOOKUP(A159,[1]Hoja1!$A$3:$F$1482,6,0)</f>
        <v>309513826.15999985</v>
      </c>
      <c r="G159" s="50">
        <f>+VLOOKUP(A159,[1]Hoja1!$A$3:$G$1482,7,0)</f>
        <v>77796881.500000015</v>
      </c>
      <c r="H159" s="51">
        <f t="shared" si="2"/>
        <v>8869151998.5400009</v>
      </c>
    </row>
    <row r="160" spans="1:11" s="52" customFormat="1" ht="23.25" customHeight="1" x14ac:dyDescent="0.35">
      <c r="A160" s="55">
        <v>2101</v>
      </c>
      <c r="B160" s="48" t="s">
        <v>235</v>
      </c>
      <c r="C160" s="50">
        <f>+VLOOKUP(A160,[1]Hoja1!$A$3:$C$1482,3,0)</f>
        <v>2280628763.1100001</v>
      </c>
      <c r="D160" s="50">
        <f>+VLOOKUP(A160,[1]Hoja1!$A$3:$D$1482,4,0)</f>
        <v>453897828.25</v>
      </c>
      <c r="E160" s="50">
        <f>+VLOOKUP(A160,[1]Hoja1!$A$3:$E$1482,5,0)</f>
        <v>274684544.41000009</v>
      </c>
      <c r="F160" s="50">
        <f>+VLOOKUP(A160,[1]Hoja1!$A$3:$F$1482,6,0)</f>
        <v>126422509.80000007</v>
      </c>
      <c r="G160" s="50">
        <f>+VLOOKUP(A160,[1]Hoja1!$A$3:$G$1482,7,0)</f>
        <v>39614444.970000029</v>
      </c>
      <c r="H160" s="51">
        <f t="shared" si="2"/>
        <v>3175248090.5400009</v>
      </c>
      <c r="K160" s="50"/>
    </row>
    <row r="161" spans="1:8" s="52" customFormat="1" ht="23.25" customHeight="1" x14ac:dyDescent="0.35">
      <c r="A161" s="55">
        <v>2102</v>
      </c>
      <c r="B161" s="48" t="s">
        <v>236</v>
      </c>
      <c r="C161" s="50">
        <f>+VLOOKUP(A161,[1]Hoja1!$A$3:$C$1482,3,0)</f>
        <v>0</v>
      </c>
      <c r="D161" s="50">
        <f>+VLOOKUP(A161,[1]Hoja1!$A$3:$D$1482,4,0)</f>
        <v>0</v>
      </c>
      <c r="E161" s="50">
        <f>+VLOOKUP(A161,[1]Hoja1!$A$3:$E$1482,5,0)</f>
        <v>0</v>
      </c>
      <c r="F161" s="50">
        <f>+VLOOKUP(A161,[1]Hoja1!$A$3:$F$1482,6,0)</f>
        <v>0</v>
      </c>
      <c r="G161" s="50">
        <f>+VLOOKUP(A161,[1]Hoja1!$A$3:$G$1482,7,0)</f>
        <v>0</v>
      </c>
      <c r="H161" s="51">
        <f t="shared" si="2"/>
        <v>0</v>
      </c>
    </row>
    <row r="162" spans="1:8" s="52" customFormat="1" ht="23.25" customHeight="1" x14ac:dyDescent="0.35">
      <c r="A162" s="55">
        <v>2103</v>
      </c>
      <c r="B162" s="48" t="s">
        <v>237</v>
      </c>
      <c r="C162" s="50">
        <f>+VLOOKUP(A162,[1]Hoja1!$A$3:$C$1482,3,0)</f>
        <v>4053320615.7499995</v>
      </c>
      <c r="D162" s="50">
        <f>+VLOOKUP(A162,[1]Hoja1!$A$3:$D$1482,4,0)</f>
        <v>848141099.93000007</v>
      </c>
      <c r="E162" s="50">
        <f>+VLOOKUP(A162,[1]Hoja1!$A$3:$E$1482,5,0)</f>
        <v>396083858.97000003</v>
      </c>
      <c r="F162" s="50">
        <f>+VLOOKUP(A162,[1]Hoja1!$A$3:$F$1482,6,0)</f>
        <v>167229821.07000011</v>
      </c>
      <c r="G162" s="50">
        <f>+VLOOKUP(A162,[1]Hoja1!$A$3:$G$1482,7,0)</f>
        <v>35411583.229999997</v>
      </c>
      <c r="H162" s="51">
        <f t="shared" si="2"/>
        <v>5500186978.9499989</v>
      </c>
    </row>
    <row r="163" spans="1:8" s="52" customFormat="1" ht="23.25" customHeight="1" x14ac:dyDescent="0.35">
      <c r="A163" s="55">
        <v>210305</v>
      </c>
      <c r="B163" s="48" t="s">
        <v>409</v>
      </c>
      <c r="C163" s="50">
        <f>+VLOOKUP(A163,[1]Hoja1!$A$3:$C$1482,3,0)</f>
        <v>819071612.69999993</v>
      </c>
      <c r="D163" s="50">
        <f>+VLOOKUP(A163,[1]Hoja1!$A$3:$D$1482,4,0)</f>
        <v>154404103.18000001</v>
      </c>
      <c r="E163" s="50">
        <f>+VLOOKUP(A163,[1]Hoja1!$A$3:$E$1482,5,0)</f>
        <v>73545004.550000012</v>
      </c>
      <c r="F163" s="50">
        <f>+VLOOKUP(A163,[1]Hoja1!$A$3:$F$1482,6,0)</f>
        <v>31376851.070000008</v>
      </c>
      <c r="G163" s="50">
        <f>+VLOOKUP(A163,[1]Hoja1!$A$3:$G$1482,7,0)</f>
        <v>3909044.6100000003</v>
      </c>
      <c r="H163" s="51">
        <f t="shared" si="2"/>
        <v>1082306616.1099997</v>
      </c>
    </row>
    <row r="164" spans="1:8" s="52" customFormat="1" ht="23.25" customHeight="1" x14ac:dyDescent="0.35">
      <c r="A164" s="55">
        <v>210310</v>
      </c>
      <c r="B164" s="48" t="s">
        <v>410</v>
      </c>
      <c r="C164" s="50">
        <f>+VLOOKUP(A164,[1]Hoja1!$A$3:$C$1482,3,0)</f>
        <v>1152540053.1900001</v>
      </c>
      <c r="D164" s="50">
        <f>+VLOOKUP(A164,[1]Hoja1!$A$3:$D$1482,4,0)</f>
        <v>218607690.74999994</v>
      </c>
      <c r="E164" s="50">
        <f>+VLOOKUP(A164,[1]Hoja1!$A$3:$E$1482,5,0)</f>
        <v>106573834.99000001</v>
      </c>
      <c r="F164" s="50">
        <f>+VLOOKUP(A164,[1]Hoja1!$A$3:$F$1482,6,0)</f>
        <v>38847778.310000002</v>
      </c>
      <c r="G164" s="50">
        <f>+VLOOKUP(A164,[1]Hoja1!$A$3:$G$1482,7,0)</f>
        <v>6793655.2999999989</v>
      </c>
      <c r="H164" s="51">
        <f t="shared" si="2"/>
        <v>1523363012.54</v>
      </c>
    </row>
    <row r="165" spans="1:8" s="52" customFormat="1" ht="23.25" customHeight="1" x14ac:dyDescent="0.35">
      <c r="A165" s="55">
        <v>2104</v>
      </c>
      <c r="B165" s="48" t="s">
        <v>238</v>
      </c>
      <c r="C165" s="50">
        <f>+VLOOKUP(A165,[1]Hoja1!$A$3:$C$1482,3,0)</f>
        <v>0</v>
      </c>
      <c r="D165" s="50">
        <f>+VLOOKUP(A165,[1]Hoja1!$A$3:$D$1482,4,0)</f>
        <v>1817311.4000000001</v>
      </c>
      <c r="E165" s="50">
        <f>+VLOOKUP(A165,[1]Hoja1!$A$3:$E$1482,5,0)</f>
        <v>0</v>
      </c>
      <c r="F165" s="50">
        <f>+VLOOKUP(A165,[1]Hoja1!$A$3:$F$1482,6,0)</f>
        <v>917828.59</v>
      </c>
      <c r="G165" s="50">
        <f>+VLOOKUP(A165,[1]Hoja1!$A$3:$G$1482,7,0)</f>
        <v>204731.95999999996</v>
      </c>
      <c r="H165" s="51">
        <f t="shared" si="2"/>
        <v>2939871.95</v>
      </c>
    </row>
    <row r="166" spans="1:8" s="52" customFormat="1" ht="23.25" customHeight="1" x14ac:dyDescent="0.35">
      <c r="A166" s="55">
        <v>2105</v>
      </c>
      <c r="B166" s="48" t="s">
        <v>239</v>
      </c>
      <c r="C166" s="50">
        <f>+VLOOKUP(A166,[1]Hoja1!$A$3:$C$1482,3,0)</f>
        <v>89296470.150000006</v>
      </c>
      <c r="D166" s="50">
        <f>+VLOOKUP(A166,[1]Hoja1!$A$3:$D$1482,4,0)</f>
        <v>51189611.49000001</v>
      </c>
      <c r="E166" s="50">
        <f>+VLOOKUP(A166,[1]Hoja1!$A$3:$E$1482,5,0)</f>
        <v>32781187.420000002</v>
      </c>
      <c r="F166" s="50">
        <f>+VLOOKUP(A166,[1]Hoja1!$A$3:$F$1482,6,0)</f>
        <v>14943666.700000005</v>
      </c>
      <c r="G166" s="50">
        <f>+VLOOKUP(A166,[1]Hoja1!$A$3:$G$1482,7,0)</f>
        <v>2566121.3399999985</v>
      </c>
      <c r="H166" s="51">
        <f t="shared" si="2"/>
        <v>190777057.10000002</v>
      </c>
    </row>
    <row r="167" spans="1:8" s="52" customFormat="1" ht="23.25" customHeight="1" x14ac:dyDescent="0.35">
      <c r="A167" s="55">
        <v>22</v>
      </c>
      <c r="B167" s="48" t="s">
        <v>98</v>
      </c>
      <c r="C167" s="50">
        <f>+VLOOKUP(A167,[1]Hoja1!$A$3:$C$1482,3,0)</f>
        <v>0</v>
      </c>
      <c r="D167" s="50">
        <f>+VLOOKUP(A167,[1]Hoja1!$A$3:$D$1482,4,0)</f>
        <v>0</v>
      </c>
      <c r="E167" s="50">
        <f>+VLOOKUP(A167,[1]Hoja1!$A$3:$E$1482,5,0)</f>
        <v>0</v>
      </c>
      <c r="F167" s="50">
        <f>+VLOOKUP(A167,[1]Hoja1!$A$3:$F$1482,6,0)</f>
        <v>83143.510000000009</v>
      </c>
      <c r="G167" s="50">
        <f>+VLOOKUP(A167,[1]Hoja1!$A$3:$G$1482,7,0)</f>
        <v>3167.88</v>
      </c>
      <c r="H167" s="51">
        <f t="shared" si="2"/>
        <v>86311.390000000014</v>
      </c>
    </row>
    <row r="168" spans="1:8" s="52" customFormat="1" ht="23.25" customHeight="1" x14ac:dyDescent="0.35">
      <c r="A168" s="55">
        <v>2201</v>
      </c>
      <c r="B168" s="48" t="s">
        <v>240</v>
      </c>
      <c r="C168" s="50">
        <f>+VLOOKUP(A168,[1]Hoja1!$A$3:$C$1482,3,0)</f>
        <v>0</v>
      </c>
      <c r="D168" s="50">
        <f>+VLOOKUP(A168,[1]Hoja1!$A$3:$D$1482,4,0)</f>
        <v>0</v>
      </c>
      <c r="E168" s="50">
        <f>+VLOOKUP(A168,[1]Hoja1!$A$3:$E$1482,5,0)</f>
        <v>0</v>
      </c>
      <c r="F168" s="50">
        <f>+VLOOKUP(A168,[1]Hoja1!$A$3:$F$1482,6,0)</f>
        <v>0</v>
      </c>
      <c r="G168" s="50">
        <f>+VLOOKUP(A168,[1]Hoja1!$A$3:$G$1482,7,0)</f>
        <v>961.15</v>
      </c>
      <c r="H168" s="51">
        <f t="shared" si="2"/>
        <v>961.15</v>
      </c>
    </row>
    <row r="169" spans="1:8" s="52" customFormat="1" ht="23.25" customHeight="1" x14ac:dyDescent="0.35">
      <c r="A169" s="55">
        <v>2202</v>
      </c>
      <c r="B169" s="48" t="s">
        <v>100</v>
      </c>
      <c r="C169" s="50">
        <f>+VLOOKUP(A169,[1]Hoja1!$A$3:$C$1482,3,0)</f>
        <v>0</v>
      </c>
      <c r="D169" s="50">
        <f>+VLOOKUP(A169,[1]Hoja1!$A$3:$D$1482,4,0)</f>
        <v>0</v>
      </c>
      <c r="E169" s="50">
        <f>+VLOOKUP(A169,[1]Hoja1!$A$3:$E$1482,5,0)</f>
        <v>0</v>
      </c>
      <c r="F169" s="50">
        <f>+VLOOKUP(A169,[1]Hoja1!$A$3:$F$1482,6,0)</f>
        <v>75920.930000000008</v>
      </c>
      <c r="G169" s="50">
        <f>+VLOOKUP(A169,[1]Hoja1!$A$3:$G$1482,7,0)</f>
        <v>0</v>
      </c>
      <c r="H169" s="51">
        <f t="shared" si="2"/>
        <v>75920.930000000008</v>
      </c>
    </row>
    <row r="170" spans="1:8" s="52" customFormat="1" ht="23.25" customHeight="1" x14ac:dyDescent="0.35">
      <c r="A170" s="55">
        <v>2203</v>
      </c>
      <c r="B170" s="48" t="s">
        <v>241</v>
      </c>
      <c r="C170" s="50">
        <f>+VLOOKUP(A170,[1]Hoja1!$A$3:$C$1482,3,0)</f>
        <v>0</v>
      </c>
      <c r="D170" s="50">
        <f>+VLOOKUP(A170,[1]Hoja1!$A$3:$D$1482,4,0)</f>
        <v>0</v>
      </c>
      <c r="E170" s="50">
        <f>+VLOOKUP(A170,[1]Hoja1!$A$3:$E$1482,5,0)</f>
        <v>0</v>
      </c>
      <c r="F170" s="50">
        <f>+VLOOKUP(A170,[1]Hoja1!$A$3:$F$1482,6,0)</f>
        <v>7222.58</v>
      </c>
      <c r="G170" s="50">
        <f>+VLOOKUP(A170,[1]Hoja1!$A$3:$G$1482,7,0)</f>
        <v>2206.73</v>
      </c>
      <c r="H170" s="51">
        <f t="shared" si="2"/>
        <v>9429.31</v>
      </c>
    </row>
    <row r="171" spans="1:8" s="52" customFormat="1" ht="23.25" customHeight="1" x14ac:dyDescent="0.35">
      <c r="A171" s="55">
        <v>23</v>
      </c>
      <c r="B171" s="48" t="s">
        <v>36</v>
      </c>
      <c r="C171" s="50">
        <f>+VLOOKUP(A171,[1]Hoja1!$A$3:$C$1482,3,0)</f>
        <v>915444.78999999992</v>
      </c>
      <c r="D171" s="50">
        <f>+VLOOKUP(A171,[1]Hoja1!$A$3:$D$1482,4,0)</f>
        <v>105843.78</v>
      </c>
      <c r="E171" s="50">
        <f>+VLOOKUP(A171,[1]Hoja1!$A$3:$E$1482,5,0)</f>
        <v>139319.66999999998</v>
      </c>
      <c r="F171" s="50">
        <f>+VLOOKUP(A171,[1]Hoja1!$A$3:$F$1482,6,0)</f>
        <v>63746.85</v>
      </c>
      <c r="G171" s="50">
        <f>+VLOOKUP(A171,[1]Hoja1!$A$3:$G$1482,7,0)</f>
        <v>22137.200000000001</v>
      </c>
      <c r="H171" s="51">
        <f t="shared" si="2"/>
        <v>1246492.29</v>
      </c>
    </row>
    <row r="172" spans="1:8" s="52" customFormat="1" ht="23.25" customHeight="1" x14ac:dyDescent="0.35">
      <c r="A172" s="55">
        <v>2301</v>
      </c>
      <c r="B172" s="48" t="s">
        <v>242</v>
      </c>
      <c r="C172" s="50">
        <f>+VLOOKUP(A172,[1]Hoja1!$A$3:$C$1482,3,0)</f>
        <v>0</v>
      </c>
      <c r="D172" s="50">
        <f>+VLOOKUP(A172,[1]Hoja1!$A$3:$D$1482,4,0)</f>
        <v>0</v>
      </c>
      <c r="E172" s="50">
        <f>+VLOOKUP(A172,[1]Hoja1!$A$3:$E$1482,5,0)</f>
        <v>0</v>
      </c>
      <c r="F172" s="50">
        <f>+VLOOKUP(A172,[1]Hoja1!$A$3:$F$1482,6,0)</f>
        <v>0</v>
      </c>
      <c r="G172" s="50">
        <f>+VLOOKUP(A172,[1]Hoja1!$A$3:$G$1482,7,0)</f>
        <v>0</v>
      </c>
      <c r="H172" s="51">
        <f t="shared" si="2"/>
        <v>0</v>
      </c>
    </row>
    <row r="173" spans="1:8" s="52" customFormat="1" ht="23.25" customHeight="1" x14ac:dyDescent="0.35">
      <c r="A173" s="55">
        <v>2302</v>
      </c>
      <c r="B173" s="48" t="s">
        <v>243</v>
      </c>
      <c r="C173" s="50">
        <f>+VLOOKUP(A173,[1]Hoja1!$A$3:$C$1482,3,0)</f>
        <v>639831.47</v>
      </c>
      <c r="D173" s="50">
        <f>+VLOOKUP(A173,[1]Hoja1!$A$3:$D$1482,4,0)</f>
        <v>48746.21</v>
      </c>
      <c r="E173" s="50">
        <f>+VLOOKUP(A173,[1]Hoja1!$A$3:$E$1482,5,0)</f>
        <v>118089.28</v>
      </c>
      <c r="F173" s="50">
        <f>+VLOOKUP(A173,[1]Hoja1!$A$3:$F$1482,6,0)</f>
        <v>34962.86</v>
      </c>
      <c r="G173" s="50">
        <f>+VLOOKUP(A173,[1]Hoja1!$A$3:$G$1482,7,0)</f>
        <v>22137.200000000001</v>
      </c>
      <c r="H173" s="51">
        <f t="shared" si="2"/>
        <v>863767.0199999999</v>
      </c>
    </row>
    <row r="174" spans="1:8" s="52" customFormat="1" ht="23.25" customHeight="1" x14ac:dyDescent="0.35">
      <c r="A174" s="55">
        <v>2303</v>
      </c>
      <c r="B174" s="48" t="s">
        <v>244</v>
      </c>
      <c r="C174" s="50">
        <f>+VLOOKUP(A174,[1]Hoja1!$A$3:$C$1482,3,0)</f>
        <v>275613.32</v>
      </c>
      <c r="D174" s="50">
        <f>+VLOOKUP(A174,[1]Hoja1!$A$3:$D$1482,4,0)</f>
        <v>57097.57</v>
      </c>
      <c r="E174" s="50">
        <f>+VLOOKUP(A174,[1]Hoja1!$A$3:$E$1482,5,0)</f>
        <v>21230.39</v>
      </c>
      <c r="F174" s="50">
        <f>+VLOOKUP(A174,[1]Hoja1!$A$3:$F$1482,6,0)</f>
        <v>25693.030000000002</v>
      </c>
      <c r="G174" s="50">
        <f>+VLOOKUP(A174,[1]Hoja1!$A$3:$G$1482,7,0)</f>
        <v>0</v>
      </c>
      <c r="H174" s="51">
        <f t="shared" si="2"/>
        <v>379634.31000000006</v>
      </c>
    </row>
    <row r="175" spans="1:8" s="52" customFormat="1" ht="23.25" customHeight="1" x14ac:dyDescent="0.35">
      <c r="A175" s="55">
        <v>2304</v>
      </c>
      <c r="B175" s="48" t="s">
        <v>245</v>
      </c>
      <c r="C175" s="50">
        <f>+VLOOKUP(A175,[1]Hoja1!$A$3:$C$1482,3,0)</f>
        <v>0</v>
      </c>
      <c r="D175" s="50">
        <f>+VLOOKUP(A175,[1]Hoja1!$A$3:$D$1482,4,0)</f>
        <v>0</v>
      </c>
      <c r="E175" s="50">
        <f>+VLOOKUP(A175,[1]Hoja1!$A$3:$E$1482,5,0)</f>
        <v>0</v>
      </c>
      <c r="F175" s="50">
        <f>+VLOOKUP(A175,[1]Hoja1!$A$3:$F$1482,6,0)</f>
        <v>3090.96</v>
      </c>
      <c r="G175" s="50">
        <f>+VLOOKUP(A175,[1]Hoja1!$A$3:$G$1482,7,0)</f>
        <v>0</v>
      </c>
      <c r="H175" s="51">
        <f t="shared" si="2"/>
        <v>3090.96</v>
      </c>
    </row>
    <row r="176" spans="1:8" s="52" customFormat="1" ht="23.25" customHeight="1" x14ac:dyDescent="0.35">
      <c r="A176" s="55">
        <v>24</v>
      </c>
      <c r="B176" s="48" t="s">
        <v>246</v>
      </c>
      <c r="C176" s="50">
        <f>+VLOOKUP(A176,[1]Hoja1!$A$3:$C$1482,3,0)</f>
        <v>0</v>
      </c>
      <c r="D176" s="50">
        <f>+VLOOKUP(A176,[1]Hoja1!$A$3:$D$1482,4,0)</f>
        <v>0</v>
      </c>
      <c r="E176" s="50">
        <f>+VLOOKUP(A176,[1]Hoja1!$A$3:$E$1482,5,0)</f>
        <v>0</v>
      </c>
      <c r="F176" s="50">
        <f>+VLOOKUP(A176,[1]Hoja1!$A$3:$F$1482,6,0)</f>
        <v>0</v>
      </c>
      <c r="G176" s="50">
        <f>+VLOOKUP(A176,[1]Hoja1!$A$3:$G$1482,7,0)</f>
        <v>0</v>
      </c>
      <c r="H176" s="51">
        <f t="shared" si="2"/>
        <v>0</v>
      </c>
    </row>
    <row r="177" spans="1:8" s="52" customFormat="1" ht="23.25" customHeight="1" x14ac:dyDescent="0.35">
      <c r="A177" s="55">
        <v>2401</v>
      </c>
      <c r="B177" s="48" t="s">
        <v>194</v>
      </c>
      <c r="C177" s="50">
        <f>+VLOOKUP(A177,[1]Hoja1!$A$3:$C$1482,3,0)</f>
        <v>0</v>
      </c>
      <c r="D177" s="50">
        <f>+VLOOKUP(A177,[1]Hoja1!$A$3:$D$1482,4,0)</f>
        <v>0</v>
      </c>
      <c r="E177" s="50">
        <f>+VLOOKUP(A177,[1]Hoja1!$A$3:$E$1482,5,0)</f>
        <v>0</v>
      </c>
      <c r="F177" s="50">
        <f>+VLOOKUP(A177,[1]Hoja1!$A$3:$F$1482,6,0)</f>
        <v>0</v>
      </c>
      <c r="G177" s="50">
        <f>+VLOOKUP(A177,[1]Hoja1!$A$3:$G$1482,7,0)</f>
        <v>0</v>
      </c>
      <c r="H177" s="51">
        <f t="shared" si="2"/>
        <v>0</v>
      </c>
    </row>
    <row r="178" spans="1:8" s="52" customFormat="1" ht="23.25" customHeight="1" x14ac:dyDescent="0.35">
      <c r="A178" s="55">
        <v>2402</v>
      </c>
      <c r="B178" s="48" t="s">
        <v>195</v>
      </c>
      <c r="C178" s="50">
        <f>+VLOOKUP(A178,[1]Hoja1!$A$3:$C$1482,3,0)</f>
        <v>0</v>
      </c>
      <c r="D178" s="50">
        <f>+VLOOKUP(A178,[1]Hoja1!$A$3:$D$1482,4,0)</f>
        <v>0</v>
      </c>
      <c r="E178" s="50">
        <f>+VLOOKUP(A178,[1]Hoja1!$A$3:$E$1482,5,0)</f>
        <v>0</v>
      </c>
      <c r="F178" s="50">
        <f>+VLOOKUP(A178,[1]Hoja1!$A$3:$F$1482,6,0)</f>
        <v>0</v>
      </c>
      <c r="G178" s="50">
        <f>+VLOOKUP(A178,[1]Hoja1!$A$3:$G$1482,7,0)</f>
        <v>0</v>
      </c>
      <c r="H178" s="51">
        <f t="shared" si="2"/>
        <v>0</v>
      </c>
    </row>
    <row r="179" spans="1:8" s="52" customFormat="1" ht="23.25" customHeight="1" x14ac:dyDescent="0.35">
      <c r="A179" s="55">
        <v>25</v>
      </c>
      <c r="B179" s="48" t="s">
        <v>37</v>
      </c>
      <c r="C179" s="50">
        <f>+VLOOKUP(A179,[1]Hoja1!$A$3:$C$1482,3,0)</f>
        <v>186620073.79999998</v>
      </c>
      <c r="D179" s="50">
        <f>+VLOOKUP(A179,[1]Hoja1!$A$3:$D$1482,4,0)</f>
        <v>45031704.589999996</v>
      </c>
      <c r="E179" s="50">
        <f>+VLOOKUP(A179,[1]Hoja1!$A$3:$E$1482,5,0)</f>
        <v>25864311.43</v>
      </c>
      <c r="F179" s="50">
        <f>+VLOOKUP(A179,[1]Hoja1!$A$3:$F$1482,6,0)</f>
        <v>14173147.290000001</v>
      </c>
      <c r="G179" s="50">
        <f>+VLOOKUP(A179,[1]Hoja1!$A$3:$G$1482,7,0)</f>
        <v>4852731.5599999996</v>
      </c>
      <c r="H179" s="51">
        <f t="shared" si="2"/>
        <v>276541968.67000002</v>
      </c>
    </row>
    <row r="180" spans="1:8" s="52" customFormat="1" ht="23.25" customHeight="1" x14ac:dyDescent="0.35">
      <c r="A180" s="55">
        <v>2501</v>
      </c>
      <c r="B180" s="48" t="s">
        <v>247</v>
      </c>
      <c r="C180" s="50">
        <f>+VLOOKUP(A180,[1]Hoja1!$A$3:$C$1482,3,0)</f>
        <v>71267294.660000011</v>
      </c>
      <c r="D180" s="50">
        <f>+VLOOKUP(A180,[1]Hoja1!$A$3:$D$1482,4,0)</f>
        <v>16164624.689999999</v>
      </c>
      <c r="E180" s="50">
        <f>+VLOOKUP(A180,[1]Hoja1!$A$3:$E$1482,5,0)</f>
        <v>9114255.9100000001</v>
      </c>
      <c r="F180" s="50">
        <f>+VLOOKUP(A180,[1]Hoja1!$A$3:$F$1482,6,0)</f>
        <v>3876587.5099999984</v>
      </c>
      <c r="G180" s="50">
        <f>+VLOOKUP(A180,[1]Hoja1!$A$3:$G$1482,7,0)</f>
        <v>1127152.69</v>
      </c>
      <c r="H180" s="51">
        <f t="shared" si="2"/>
        <v>101549915.46000001</v>
      </c>
    </row>
    <row r="181" spans="1:8" s="52" customFormat="1" ht="23.25" customHeight="1" x14ac:dyDescent="0.35">
      <c r="A181" s="55">
        <v>2502</v>
      </c>
      <c r="B181" s="48" t="s">
        <v>248</v>
      </c>
      <c r="C181" s="50">
        <f>+VLOOKUP(A181,[1]Hoja1!$A$3:$C$1482,3,0)</f>
        <v>1953.27</v>
      </c>
      <c r="D181" s="50">
        <f>+VLOOKUP(A181,[1]Hoja1!$A$3:$D$1482,4,0)</f>
        <v>3200</v>
      </c>
      <c r="E181" s="50">
        <f>+VLOOKUP(A181,[1]Hoja1!$A$3:$E$1482,5,0)</f>
        <v>148478.65</v>
      </c>
      <c r="F181" s="50">
        <f>+VLOOKUP(A181,[1]Hoja1!$A$3:$F$1482,6,0)</f>
        <v>70997.789999999994</v>
      </c>
      <c r="G181" s="50">
        <f>+VLOOKUP(A181,[1]Hoja1!$A$3:$G$1482,7,0)</f>
        <v>5966.4900000000007</v>
      </c>
      <c r="H181" s="51">
        <f t="shared" si="2"/>
        <v>230596.19999999995</v>
      </c>
    </row>
    <row r="182" spans="1:8" s="52" customFormat="1" ht="23.25" customHeight="1" x14ac:dyDescent="0.35">
      <c r="A182" s="55">
        <v>2503</v>
      </c>
      <c r="B182" s="48" t="s">
        <v>249</v>
      </c>
      <c r="C182" s="50">
        <f>+VLOOKUP(A182,[1]Hoja1!$A$3:$C$1482,3,0)</f>
        <v>49143673.830000013</v>
      </c>
      <c r="D182" s="50">
        <f>+VLOOKUP(A182,[1]Hoja1!$A$3:$D$1482,4,0)</f>
        <v>13942304.860000001</v>
      </c>
      <c r="E182" s="50">
        <f>+VLOOKUP(A182,[1]Hoja1!$A$3:$E$1482,5,0)</f>
        <v>7317901.0599999987</v>
      </c>
      <c r="F182" s="50">
        <f>+VLOOKUP(A182,[1]Hoja1!$A$3:$F$1482,6,0)</f>
        <v>2562500.4999999981</v>
      </c>
      <c r="G182" s="50">
        <f>+VLOOKUP(A182,[1]Hoja1!$A$3:$G$1482,7,0)</f>
        <v>1243187.01</v>
      </c>
      <c r="H182" s="51">
        <f t="shared" si="2"/>
        <v>74209567.26000002</v>
      </c>
    </row>
    <row r="183" spans="1:8" s="52" customFormat="1" ht="23.25" customHeight="1" x14ac:dyDescent="0.35">
      <c r="A183" s="55">
        <v>2504</v>
      </c>
      <c r="B183" s="48" t="s">
        <v>250</v>
      </c>
      <c r="C183" s="50">
        <f>+VLOOKUP(A183,[1]Hoja1!$A$3:$C$1482,3,0)</f>
        <v>3523686.79</v>
      </c>
      <c r="D183" s="50">
        <f>+VLOOKUP(A183,[1]Hoja1!$A$3:$D$1482,4,0)</f>
        <v>1807296.2300000002</v>
      </c>
      <c r="E183" s="50">
        <f>+VLOOKUP(A183,[1]Hoja1!$A$3:$E$1482,5,0)</f>
        <v>1462179.4100000001</v>
      </c>
      <c r="F183" s="50">
        <f>+VLOOKUP(A183,[1]Hoja1!$A$3:$F$1482,6,0)</f>
        <v>959830.72</v>
      </c>
      <c r="G183" s="50">
        <f>+VLOOKUP(A183,[1]Hoja1!$A$3:$G$1482,7,0)</f>
        <v>301915.08000000025</v>
      </c>
      <c r="H183" s="51">
        <f t="shared" si="2"/>
        <v>8054908.2300000004</v>
      </c>
    </row>
    <row r="184" spans="1:8" s="52" customFormat="1" ht="23.25" customHeight="1" x14ac:dyDescent="0.35">
      <c r="A184" s="55">
        <v>2505</v>
      </c>
      <c r="B184" s="48" t="s">
        <v>251</v>
      </c>
      <c r="C184" s="50">
        <f>+VLOOKUP(A184,[1]Hoja1!$A$3:$C$1482,3,0)</f>
        <v>26561236.700000003</v>
      </c>
      <c r="D184" s="50">
        <f>+VLOOKUP(A184,[1]Hoja1!$A$3:$D$1482,4,0)</f>
        <v>3587471.53</v>
      </c>
      <c r="E184" s="50">
        <f>+VLOOKUP(A184,[1]Hoja1!$A$3:$E$1482,5,0)</f>
        <v>1653726.16</v>
      </c>
      <c r="F184" s="50">
        <f>+VLOOKUP(A184,[1]Hoja1!$A$3:$F$1482,6,0)</f>
        <v>601109.17000000039</v>
      </c>
      <c r="G184" s="50">
        <f>+VLOOKUP(A184,[1]Hoja1!$A$3:$G$1482,7,0)</f>
        <v>130457.80999999998</v>
      </c>
      <c r="H184" s="51">
        <f t="shared" si="2"/>
        <v>32534001.370000005</v>
      </c>
    </row>
    <row r="185" spans="1:8" s="52" customFormat="1" ht="23.25" customHeight="1" x14ac:dyDescent="0.35">
      <c r="A185" s="55">
        <v>2506</v>
      </c>
      <c r="B185" s="48" t="s">
        <v>252</v>
      </c>
      <c r="C185" s="50">
        <f>+VLOOKUP(A185,[1]Hoja1!$A$3:$C$1482,3,0)</f>
        <v>4273366.3600000003</v>
      </c>
      <c r="D185" s="50">
        <f>+VLOOKUP(A185,[1]Hoja1!$A$3:$D$1482,4,0)</f>
        <v>2603470.35</v>
      </c>
      <c r="E185" s="50">
        <f>+VLOOKUP(A185,[1]Hoja1!$A$3:$E$1482,5,0)</f>
        <v>801717.97000000009</v>
      </c>
      <c r="F185" s="50">
        <f>+VLOOKUP(A185,[1]Hoja1!$A$3:$F$1482,6,0)</f>
        <v>1332280.42</v>
      </c>
      <c r="G185" s="50">
        <f>+VLOOKUP(A185,[1]Hoja1!$A$3:$G$1482,7,0)</f>
        <v>321350.91000000003</v>
      </c>
      <c r="H185" s="51">
        <f t="shared" si="2"/>
        <v>9332186.0100000016</v>
      </c>
    </row>
    <row r="186" spans="1:8" s="52" customFormat="1" ht="23.25" customHeight="1" x14ac:dyDescent="0.35">
      <c r="A186" s="55">
        <v>2507</v>
      </c>
      <c r="B186" s="48" t="s">
        <v>253</v>
      </c>
      <c r="C186" s="50">
        <f>+VLOOKUP(A186,[1]Hoja1!$A$3:$C$1482,3,0)</f>
        <v>52122</v>
      </c>
      <c r="D186" s="50">
        <f>+VLOOKUP(A186,[1]Hoja1!$A$3:$D$1482,4,0)</f>
        <v>33449.870000000003</v>
      </c>
      <c r="E186" s="50">
        <f>+VLOOKUP(A186,[1]Hoja1!$A$3:$E$1482,5,0)</f>
        <v>171185.4</v>
      </c>
      <c r="F186" s="50">
        <f>+VLOOKUP(A186,[1]Hoja1!$A$3:$F$1482,6,0)</f>
        <v>182.09</v>
      </c>
      <c r="G186" s="50">
        <f>+VLOOKUP(A186,[1]Hoja1!$A$3:$G$1482,7,0)</f>
        <v>0</v>
      </c>
      <c r="H186" s="51">
        <f t="shared" si="2"/>
        <v>256939.36</v>
      </c>
    </row>
    <row r="187" spans="1:8" s="52" customFormat="1" ht="23.25" customHeight="1" x14ac:dyDescent="0.35">
      <c r="A187" s="55">
        <v>2508</v>
      </c>
      <c r="B187" s="48" t="s">
        <v>254</v>
      </c>
      <c r="C187" s="50">
        <f>+VLOOKUP(A187,[1]Hoja1!$A$3:$C$1482,3,0)</f>
        <v>0</v>
      </c>
      <c r="D187" s="50">
        <f>+VLOOKUP(A187,[1]Hoja1!$A$3:$D$1482,4,0)</f>
        <v>0</v>
      </c>
      <c r="E187" s="50">
        <f>+VLOOKUP(A187,[1]Hoja1!$A$3:$E$1482,5,0)</f>
        <v>0</v>
      </c>
      <c r="F187" s="50">
        <f>+VLOOKUP(A187,[1]Hoja1!$A$3:$F$1482,6,0)</f>
        <v>0</v>
      </c>
      <c r="G187" s="50">
        <f>+VLOOKUP(A187,[1]Hoja1!$A$3:$G$1482,7,0)</f>
        <v>0</v>
      </c>
      <c r="H187" s="51">
        <f t="shared" si="2"/>
        <v>0</v>
      </c>
    </row>
    <row r="188" spans="1:8" s="52" customFormat="1" ht="23.25" customHeight="1" x14ac:dyDescent="0.35">
      <c r="A188" s="55">
        <v>2510</v>
      </c>
      <c r="B188" s="48" t="s">
        <v>255</v>
      </c>
      <c r="C188" s="50">
        <f>+VLOOKUP(A188,[1]Hoja1!$A$3:$C$1482,3,0)</f>
        <v>2907.65</v>
      </c>
      <c r="D188" s="50">
        <f>+VLOOKUP(A188,[1]Hoja1!$A$3:$D$1482,4,0)</f>
        <v>0</v>
      </c>
      <c r="E188" s="50">
        <f>+VLOOKUP(A188,[1]Hoja1!$A$3:$E$1482,5,0)</f>
        <v>1467.73</v>
      </c>
      <c r="F188" s="50">
        <f>+VLOOKUP(A188,[1]Hoja1!$A$3:$F$1482,6,0)</f>
        <v>153273.06</v>
      </c>
      <c r="G188" s="50">
        <f>+VLOOKUP(A188,[1]Hoja1!$A$3:$G$1482,7,0)</f>
        <v>4330.49</v>
      </c>
      <c r="H188" s="51">
        <f t="shared" si="2"/>
        <v>161978.93</v>
      </c>
    </row>
    <row r="189" spans="1:8" s="52" customFormat="1" ht="23.25" customHeight="1" x14ac:dyDescent="0.35">
      <c r="A189" s="55">
        <v>2511</v>
      </c>
      <c r="B189" s="48" t="s">
        <v>256</v>
      </c>
      <c r="C189" s="50">
        <f>+VLOOKUP(A189,[1]Hoja1!$A$3:$C$1482,3,0)</f>
        <v>174798.75</v>
      </c>
      <c r="D189" s="50">
        <f>+VLOOKUP(A189,[1]Hoja1!$A$3:$D$1482,4,0)</f>
        <v>0</v>
      </c>
      <c r="E189" s="50">
        <f>+VLOOKUP(A189,[1]Hoja1!$A$3:$E$1482,5,0)</f>
        <v>67780.52</v>
      </c>
      <c r="F189" s="50">
        <f>+VLOOKUP(A189,[1]Hoja1!$A$3:$F$1482,6,0)</f>
        <v>11152.41</v>
      </c>
      <c r="G189" s="50">
        <f>+VLOOKUP(A189,[1]Hoja1!$A$3:$G$1482,7,0)</f>
        <v>3860.94</v>
      </c>
      <c r="H189" s="51">
        <f t="shared" si="2"/>
        <v>257592.62000000002</v>
      </c>
    </row>
    <row r="190" spans="1:8" s="52" customFormat="1" ht="23.25" customHeight="1" x14ac:dyDescent="0.35">
      <c r="A190" s="55">
        <v>2590</v>
      </c>
      <c r="B190" s="48" t="s">
        <v>257</v>
      </c>
      <c r="C190" s="50">
        <f>+VLOOKUP(A190,[1]Hoja1!$A$3:$C$1482,3,0)</f>
        <v>31619033.790000003</v>
      </c>
      <c r="D190" s="50">
        <f>+VLOOKUP(A190,[1]Hoja1!$A$3:$D$1482,4,0)</f>
        <v>6889887.0600000015</v>
      </c>
      <c r="E190" s="50">
        <f>+VLOOKUP(A190,[1]Hoja1!$A$3:$E$1482,5,0)</f>
        <v>5125618.6199999973</v>
      </c>
      <c r="F190" s="50">
        <f>+VLOOKUP(A190,[1]Hoja1!$A$3:$F$1482,6,0)</f>
        <v>4605233.6199999992</v>
      </c>
      <c r="G190" s="50">
        <f>+VLOOKUP(A190,[1]Hoja1!$A$3:$G$1482,7,0)</f>
        <v>1714510.1400000008</v>
      </c>
      <c r="H190" s="51">
        <f t="shared" si="2"/>
        <v>49954283.229999997</v>
      </c>
    </row>
    <row r="191" spans="1:8" s="52" customFormat="1" ht="23.25" customHeight="1" x14ac:dyDescent="0.35">
      <c r="A191" s="55">
        <v>26</v>
      </c>
      <c r="B191" s="48" t="s">
        <v>38</v>
      </c>
      <c r="C191" s="50">
        <f>+VLOOKUP(A191,[1]Hoja1!$A$3:$C$1482,3,0)</f>
        <v>267429973.66000006</v>
      </c>
      <c r="D191" s="50">
        <f>+VLOOKUP(A191,[1]Hoja1!$A$3:$D$1482,4,0)</f>
        <v>89617871.710000023</v>
      </c>
      <c r="E191" s="50">
        <f>+VLOOKUP(A191,[1]Hoja1!$A$3:$E$1482,5,0)</f>
        <v>83307661.460000008</v>
      </c>
      <c r="F191" s="50">
        <f>+VLOOKUP(A191,[1]Hoja1!$A$3:$F$1482,6,0)</f>
        <v>39729086.009999976</v>
      </c>
      <c r="G191" s="50">
        <f>+VLOOKUP(A191,[1]Hoja1!$A$3:$G$1482,7,0)</f>
        <v>6696330.2199999988</v>
      </c>
      <c r="H191" s="51">
        <f t="shared" si="2"/>
        <v>486780923.06000006</v>
      </c>
    </row>
    <row r="192" spans="1:8" s="52" customFormat="1" ht="23.25" customHeight="1" x14ac:dyDescent="0.35">
      <c r="A192" s="55">
        <v>2601</v>
      </c>
      <c r="B192" s="48" t="s">
        <v>258</v>
      </c>
      <c r="C192" s="50">
        <f>+VLOOKUP(A192,[1]Hoja1!$A$3:$C$1482,3,0)</f>
        <v>0</v>
      </c>
      <c r="D192" s="50">
        <f>+VLOOKUP(A192,[1]Hoja1!$A$3:$D$1482,4,0)</f>
        <v>0</v>
      </c>
      <c r="E192" s="50">
        <f>+VLOOKUP(A192,[1]Hoja1!$A$3:$E$1482,5,0)</f>
        <v>0</v>
      </c>
      <c r="F192" s="50">
        <f>+VLOOKUP(A192,[1]Hoja1!$A$3:$F$1482,6,0)</f>
        <v>0</v>
      </c>
      <c r="G192" s="50">
        <f>+VLOOKUP(A192,[1]Hoja1!$A$3:$G$1482,7,0)</f>
        <v>11029.22</v>
      </c>
      <c r="H192" s="51">
        <f t="shared" si="2"/>
        <v>11029.22</v>
      </c>
    </row>
    <row r="193" spans="1:8" s="52" customFormat="1" ht="23.25" customHeight="1" x14ac:dyDescent="0.35">
      <c r="A193" s="55">
        <v>2602</v>
      </c>
      <c r="B193" s="48" t="s">
        <v>259</v>
      </c>
      <c r="C193" s="50">
        <f>+VLOOKUP(A193,[1]Hoja1!$A$3:$C$1482,3,0)</f>
        <v>6918198.3400000008</v>
      </c>
      <c r="D193" s="50">
        <f>+VLOOKUP(A193,[1]Hoja1!$A$3:$D$1482,4,0)</f>
        <v>16443696.719999997</v>
      </c>
      <c r="E193" s="50">
        <f>+VLOOKUP(A193,[1]Hoja1!$A$3:$E$1482,5,0)</f>
        <v>14383560.129999999</v>
      </c>
      <c r="F193" s="50">
        <f>+VLOOKUP(A193,[1]Hoja1!$A$3:$F$1482,6,0)</f>
        <v>11602518.849999998</v>
      </c>
      <c r="G193" s="50">
        <f>+VLOOKUP(A193,[1]Hoja1!$A$3:$G$1482,7,0)</f>
        <v>3349187.1600000011</v>
      </c>
      <c r="H193" s="51">
        <f t="shared" si="2"/>
        <v>52697161.199999996</v>
      </c>
    </row>
    <row r="194" spans="1:8" s="52" customFormat="1" ht="23.25" customHeight="1" x14ac:dyDescent="0.35">
      <c r="A194" s="55">
        <v>2603</v>
      </c>
      <c r="B194" s="48" t="s">
        <v>260</v>
      </c>
      <c r="C194" s="50">
        <f>+VLOOKUP(A194,[1]Hoja1!$A$3:$C$1482,3,0)</f>
        <v>80750000</v>
      </c>
      <c r="D194" s="50">
        <f>+VLOOKUP(A194,[1]Hoja1!$A$3:$D$1482,4,0)</f>
        <v>13850000</v>
      </c>
      <c r="E194" s="50">
        <f>+VLOOKUP(A194,[1]Hoja1!$A$3:$E$1482,5,0)</f>
        <v>12328434.859999999</v>
      </c>
      <c r="F194" s="50">
        <f>+VLOOKUP(A194,[1]Hoja1!$A$3:$F$1482,6,0)</f>
        <v>768785.3899999999</v>
      </c>
      <c r="G194" s="50">
        <f>+VLOOKUP(A194,[1]Hoja1!$A$3:$G$1482,7,0)</f>
        <v>51834.52</v>
      </c>
      <c r="H194" s="51">
        <f t="shared" si="2"/>
        <v>107749054.77</v>
      </c>
    </row>
    <row r="195" spans="1:8" s="52" customFormat="1" ht="23.25" customHeight="1" x14ac:dyDescent="0.35">
      <c r="A195" s="55">
        <v>2604</v>
      </c>
      <c r="B195" s="48" t="s">
        <v>261</v>
      </c>
      <c r="C195" s="50">
        <f>+VLOOKUP(A195,[1]Hoja1!$A$3:$C$1482,3,0)</f>
        <v>0</v>
      </c>
      <c r="D195" s="50">
        <f>+VLOOKUP(A195,[1]Hoja1!$A$3:$D$1482,4,0)</f>
        <v>2564517.67</v>
      </c>
      <c r="E195" s="50">
        <f>+VLOOKUP(A195,[1]Hoja1!$A$3:$E$1482,5,0)</f>
        <v>538553.17000000004</v>
      </c>
      <c r="F195" s="50">
        <f>+VLOOKUP(A195,[1]Hoja1!$A$3:$F$1482,6,0)</f>
        <v>2502074.0199999996</v>
      </c>
      <c r="G195" s="50">
        <f>+VLOOKUP(A195,[1]Hoja1!$A$3:$G$1482,7,0)</f>
        <v>36910.020000000004</v>
      </c>
      <c r="H195" s="51">
        <f t="shared" si="2"/>
        <v>5642054.879999999</v>
      </c>
    </row>
    <row r="196" spans="1:8" s="52" customFormat="1" ht="23.25" customHeight="1" x14ac:dyDescent="0.35">
      <c r="A196" s="55">
        <v>2606</v>
      </c>
      <c r="B196" s="48" t="s">
        <v>262</v>
      </c>
      <c r="C196" s="50">
        <f>+VLOOKUP(A196,[1]Hoja1!$A$3:$C$1482,3,0)</f>
        <v>112900071.98999999</v>
      </c>
      <c r="D196" s="50">
        <f>+VLOOKUP(A196,[1]Hoja1!$A$3:$D$1482,4,0)</f>
        <v>56706716.159999996</v>
      </c>
      <c r="E196" s="50">
        <f>+VLOOKUP(A196,[1]Hoja1!$A$3:$E$1482,5,0)</f>
        <v>50238840.189999998</v>
      </c>
      <c r="F196" s="50">
        <f>+VLOOKUP(A196,[1]Hoja1!$A$3:$F$1482,6,0)</f>
        <v>22333793.539999992</v>
      </c>
      <c r="G196" s="50">
        <f>+VLOOKUP(A196,[1]Hoja1!$A$3:$G$1482,7,0)</f>
        <v>2772523.2499999995</v>
      </c>
      <c r="H196" s="51">
        <f t="shared" si="2"/>
        <v>244951945.12999997</v>
      </c>
    </row>
    <row r="197" spans="1:8" s="52" customFormat="1" ht="23.25" customHeight="1" x14ac:dyDescent="0.35">
      <c r="A197" s="55">
        <v>2607</v>
      </c>
      <c r="B197" s="48" t="s">
        <v>263</v>
      </c>
      <c r="C197" s="50">
        <f>+VLOOKUP(A197,[1]Hoja1!$A$3:$C$1482,3,0)</f>
        <v>59861703.329999998</v>
      </c>
      <c r="D197" s="50">
        <f>+VLOOKUP(A197,[1]Hoja1!$A$3:$D$1482,4,0)</f>
        <v>52941.16</v>
      </c>
      <c r="E197" s="50">
        <f>+VLOOKUP(A197,[1]Hoja1!$A$3:$E$1482,5,0)</f>
        <v>0</v>
      </c>
      <c r="F197" s="50">
        <f>+VLOOKUP(A197,[1]Hoja1!$A$3:$F$1482,6,0)</f>
        <v>213049.91999999998</v>
      </c>
      <c r="G197" s="50">
        <f>+VLOOKUP(A197,[1]Hoja1!$A$3:$G$1482,7,0)</f>
        <v>140209.16</v>
      </c>
      <c r="H197" s="51">
        <f t="shared" si="2"/>
        <v>60267903.569999993</v>
      </c>
    </row>
    <row r="198" spans="1:8" s="52" customFormat="1" ht="23.25" customHeight="1" x14ac:dyDescent="0.35">
      <c r="A198" s="55">
        <v>2609</v>
      </c>
      <c r="B198" s="48" t="s">
        <v>264</v>
      </c>
      <c r="C198" s="50">
        <f>+VLOOKUP(A198,[1]Hoja1!$A$3:$C$1482,3,0)</f>
        <v>0</v>
      </c>
      <c r="D198" s="50">
        <f>+VLOOKUP(A198,[1]Hoja1!$A$3:$D$1482,4,0)</f>
        <v>0</v>
      </c>
      <c r="E198" s="50">
        <f>+VLOOKUP(A198,[1]Hoja1!$A$3:$E$1482,5,0)</f>
        <v>0</v>
      </c>
      <c r="F198" s="50">
        <f>+VLOOKUP(A198,[1]Hoja1!$A$3:$F$1482,6,0)</f>
        <v>0</v>
      </c>
      <c r="G198" s="50">
        <f>+VLOOKUP(A198,[1]Hoja1!$A$3:$G$1482,7,0)</f>
        <v>292441</v>
      </c>
      <c r="H198" s="51">
        <f t="shared" si="2"/>
        <v>292441</v>
      </c>
    </row>
    <row r="199" spans="1:8" s="52" customFormat="1" ht="23.25" customHeight="1" x14ac:dyDescent="0.35">
      <c r="A199" s="55">
        <v>2610</v>
      </c>
      <c r="B199" s="48" t="s">
        <v>265</v>
      </c>
      <c r="C199" s="50">
        <f>+VLOOKUP(A199,[1]Hoja1!$A$3:$C$1482,3,0)</f>
        <v>0</v>
      </c>
      <c r="D199" s="50">
        <f>+VLOOKUP(A199,[1]Hoja1!$A$3:$D$1482,4,0)</f>
        <v>0</v>
      </c>
      <c r="E199" s="50">
        <f>+VLOOKUP(A199,[1]Hoja1!$A$3:$E$1482,5,0)</f>
        <v>0</v>
      </c>
      <c r="F199" s="50">
        <f>+VLOOKUP(A199,[1]Hoja1!$A$3:$F$1482,6,0)</f>
        <v>0</v>
      </c>
      <c r="G199" s="50">
        <f>+VLOOKUP(A199,[1]Hoja1!$A$3:$G$1482,7,0)</f>
        <v>0</v>
      </c>
      <c r="H199" s="51">
        <f t="shared" si="2"/>
        <v>0</v>
      </c>
    </row>
    <row r="200" spans="1:8" s="52" customFormat="1" ht="23.25" customHeight="1" x14ac:dyDescent="0.35">
      <c r="A200" s="55">
        <v>2690</v>
      </c>
      <c r="B200" s="48" t="s">
        <v>266</v>
      </c>
      <c r="C200" s="50">
        <f>+VLOOKUP(A200,[1]Hoja1!$A$3:$C$1482,3,0)</f>
        <v>7000000</v>
      </c>
      <c r="D200" s="50">
        <f>+VLOOKUP(A200,[1]Hoja1!$A$3:$D$1482,4,0)</f>
        <v>0</v>
      </c>
      <c r="E200" s="50">
        <f>+VLOOKUP(A200,[1]Hoja1!$A$3:$E$1482,5,0)</f>
        <v>5818273.1100000003</v>
      </c>
      <c r="F200" s="50">
        <f>+VLOOKUP(A200,[1]Hoja1!$A$3:$F$1482,6,0)</f>
        <v>2308864.29</v>
      </c>
      <c r="G200" s="50">
        <f>+VLOOKUP(A200,[1]Hoja1!$A$3:$G$1482,7,0)</f>
        <v>42195.89</v>
      </c>
      <c r="H200" s="51">
        <f t="shared" si="2"/>
        <v>15169333.289999999</v>
      </c>
    </row>
    <row r="201" spans="1:8" s="52" customFormat="1" ht="23.25" customHeight="1" x14ac:dyDescent="0.35">
      <c r="A201" s="55">
        <v>27</v>
      </c>
      <c r="B201" s="48" t="s">
        <v>267</v>
      </c>
      <c r="C201" s="50">
        <f>+VLOOKUP(A201,[1]Hoja1!$A$3:$C$1482,3,0)</f>
        <v>0</v>
      </c>
      <c r="D201" s="50">
        <f>+VLOOKUP(A201,[1]Hoja1!$A$3:$D$1482,4,0)</f>
        <v>108012.04</v>
      </c>
      <c r="E201" s="50">
        <f>+VLOOKUP(A201,[1]Hoja1!$A$3:$E$1482,5,0)</f>
        <v>0</v>
      </c>
      <c r="F201" s="50">
        <f>+VLOOKUP(A201,[1]Hoja1!$A$3:$F$1482,6,0)</f>
        <v>321.05</v>
      </c>
      <c r="G201" s="50">
        <f>+VLOOKUP(A201,[1]Hoja1!$A$3:$G$1482,7,0)</f>
        <v>0</v>
      </c>
      <c r="H201" s="51">
        <f t="shared" si="2"/>
        <v>108333.09</v>
      </c>
    </row>
    <row r="202" spans="1:8" s="52" customFormat="1" ht="23.25" customHeight="1" x14ac:dyDescent="0.35">
      <c r="A202" s="55">
        <v>2701</v>
      </c>
      <c r="B202" s="48" t="s">
        <v>268</v>
      </c>
      <c r="C202" s="50">
        <f>+VLOOKUP(A202,[1]Hoja1!$A$3:$C$1482,3,0)</f>
        <v>0</v>
      </c>
      <c r="D202" s="50">
        <f>+VLOOKUP(A202,[1]Hoja1!$A$3:$D$1482,4,0)</f>
        <v>0</v>
      </c>
      <c r="E202" s="50">
        <f>+VLOOKUP(A202,[1]Hoja1!$A$3:$E$1482,5,0)</f>
        <v>0</v>
      </c>
      <c r="F202" s="50">
        <f>+VLOOKUP(A202,[1]Hoja1!$A$3:$F$1482,6,0)</f>
        <v>0</v>
      </c>
      <c r="G202" s="50">
        <f>+VLOOKUP(A202,[1]Hoja1!$A$3:$G$1482,7,0)</f>
        <v>0</v>
      </c>
      <c r="H202" s="51">
        <f t="shared" si="2"/>
        <v>0</v>
      </c>
    </row>
    <row r="203" spans="1:8" s="52" customFormat="1" ht="23.25" customHeight="1" x14ac:dyDescent="0.35">
      <c r="A203" s="55">
        <v>2702</v>
      </c>
      <c r="B203" s="48" t="s">
        <v>269</v>
      </c>
      <c r="C203" s="50">
        <f>+VLOOKUP(A203,[1]Hoja1!$A$3:$C$1482,3,0)</f>
        <v>0</v>
      </c>
      <c r="D203" s="50">
        <f>+VLOOKUP(A203,[1]Hoja1!$A$3:$D$1482,4,0)</f>
        <v>0</v>
      </c>
      <c r="E203" s="50">
        <f>+VLOOKUP(A203,[1]Hoja1!$A$3:$E$1482,5,0)</f>
        <v>0</v>
      </c>
      <c r="F203" s="50">
        <f>+VLOOKUP(A203,[1]Hoja1!$A$3:$F$1482,6,0)</f>
        <v>0</v>
      </c>
      <c r="G203" s="50">
        <f>+VLOOKUP(A203,[1]Hoja1!$A$3:$G$1482,7,0)</f>
        <v>0</v>
      </c>
      <c r="H203" s="51">
        <f t="shared" si="2"/>
        <v>0</v>
      </c>
    </row>
    <row r="204" spans="1:8" s="52" customFormat="1" ht="23.25" customHeight="1" x14ac:dyDescent="0.35">
      <c r="A204" s="55">
        <v>2703</v>
      </c>
      <c r="B204" s="48" t="s">
        <v>270</v>
      </c>
      <c r="C204" s="50">
        <f>+VLOOKUP(A204,[1]Hoja1!$A$3:$C$1482,3,0)</f>
        <v>0</v>
      </c>
      <c r="D204" s="50">
        <f>+VLOOKUP(A204,[1]Hoja1!$A$3:$D$1482,4,0)</f>
        <v>0</v>
      </c>
      <c r="E204" s="50">
        <f>+VLOOKUP(A204,[1]Hoja1!$A$3:$E$1482,5,0)</f>
        <v>0</v>
      </c>
      <c r="F204" s="50">
        <f>+VLOOKUP(A204,[1]Hoja1!$A$3:$F$1482,6,0)</f>
        <v>321.05</v>
      </c>
      <c r="G204" s="50">
        <f>+VLOOKUP(A204,[1]Hoja1!$A$3:$G$1482,7,0)</f>
        <v>0</v>
      </c>
      <c r="H204" s="51">
        <f t="shared" ref="H204:H267" si="3">SUM(C204:G204)</f>
        <v>321.05</v>
      </c>
    </row>
    <row r="205" spans="1:8" s="52" customFormat="1" ht="23.25" customHeight="1" x14ac:dyDescent="0.35">
      <c r="A205" s="55">
        <v>2790</v>
      </c>
      <c r="B205" s="48" t="s">
        <v>271</v>
      </c>
      <c r="C205" s="50">
        <f>+VLOOKUP(A205,[1]Hoja1!$A$3:$C$1482,3,0)</f>
        <v>0</v>
      </c>
      <c r="D205" s="50">
        <f>+VLOOKUP(A205,[1]Hoja1!$A$3:$D$1482,4,0)</f>
        <v>108012.04</v>
      </c>
      <c r="E205" s="50">
        <f>+VLOOKUP(A205,[1]Hoja1!$A$3:$E$1482,5,0)</f>
        <v>0</v>
      </c>
      <c r="F205" s="50">
        <f>+VLOOKUP(A205,[1]Hoja1!$A$3:$F$1482,6,0)</f>
        <v>0</v>
      </c>
      <c r="G205" s="50">
        <f>+VLOOKUP(A205,[1]Hoja1!$A$3:$G$1482,7,0)</f>
        <v>0</v>
      </c>
      <c r="H205" s="51">
        <f t="shared" si="3"/>
        <v>108012.04</v>
      </c>
    </row>
    <row r="206" spans="1:8" s="52" customFormat="1" ht="23.25" customHeight="1" x14ac:dyDescent="0.35">
      <c r="A206" s="55">
        <v>29</v>
      </c>
      <c r="B206" s="48" t="s">
        <v>39</v>
      </c>
      <c r="C206" s="50">
        <f>+VLOOKUP(A206,[1]Hoja1!$A$3:$C$1482,3,0)</f>
        <v>39310582.789999999</v>
      </c>
      <c r="D206" s="50">
        <f>+VLOOKUP(A206,[1]Hoja1!$A$3:$D$1482,4,0)</f>
        <v>5457846.3199999994</v>
      </c>
      <c r="E206" s="50">
        <f>+VLOOKUP(A206,[1]Hoja1!$A$3:$E$1482,5,0)</f>
        <v>4481734.63</v>
      </c>
      <c r="F206" s="50">
        <f>+VLOOKUP(A206,[1]Hoja1!$A$3:$F$1482,6,0)</f>
        <v>2263697.9699999997</v>
      </c>
      <c r="G206" s="50">
        <f>+VLOOKUP(A206,[1]Hoja1!$A$3:$G$1482,7,0)</f>
        <v>674860.13000000012</v>
      </c>
      <c r="H206" s="51">
        <f t="shared" si="3"/>
        <v>52188721.840000004</v>
      </c>
    </row>
    <row r="207" spans="1:8" s="52" customFormat="1" ht="23.25" customHeight="1" x14ac:dyDescent="0.35">
      <c r="A207" s="55">
        <v>2901</v>
      </c>
      <c r="B207" s="48" t="s">
        <v>272</v>
      </c>
      <c r="C207" s="50">
        <f>+VLOOKUP(A207,[1]Hoja1!$A$3:$C$1482,3,0)</f>
        <v>303883.2</v>
      </c>
      <c r="D207" s="50">
        <f>+VLOOKUP(A207,[1]Hoja1!$A$3:$D$1482,4,0)</f>
        <v>927036.29999999993</v>
      </c>
      <c r="E207" s="50">
        <f>+VLOOKUP(A207,[1]Hoja1!$A$3:$E$1482,5,0)</f>
        <v>79959.17</v>
      </c>
      <c r="F207" s="50">
        <f>+VLOOKUP(A207,[1]Hoja1!$A$3:$F$1482,6,0)</f>
        <v>561452.78999999992</v>
      </c>
      <c r="G207" s="50">
        <f>+VLOOKUP(A207,[1]Hoja1!$A$3:$G$1482,7,0)</f>
        <v>249040.32</v>
      </c>
      <c r="H207" s="51">
        <f t="shared" si="3"/>
        <v>2121371.7799999998</v>
      </c>
    </row>
    <row r="208" spans="1:8" s="52" customFormat="1" ht="23.25" customHeight="1" x14ac:dyDescent="0.35">
      <c r="A208" s="55">
        <v>2902</v>
      </c>
      <c r="B208" s="48" t="s">
        <v>273</v>
      </c>
      <c r="C208" s="50">
        <f>+VLOOKUP(A208,[1]Hoja1!$A$3:$C$1482,3,0)</f>
        <v>0</v>
      </c>
      <c r="D208" s="50">
        <f>+VLOOKUP(A208,[1]Hoja1!$A$3:$D$1482,4,0)</f>
        <v>36405.620000000003</v>
      </c>
      <c r="E208" s="50">
        <f>+VLOOKUP(A208,[1]Hoja1!$A$3:$E$1482,5,0)</f>
        <v>155533.00999999998</v>
      </c>
      <c r="F208" s="50">
        <f>+VLOOKUP(A208,[1]Hoja1!$A$3:$F$1482,6,0)</f>
        <v>2071.3200000000002</v>
      </c>
      <c r="G208" s="50">
        <f>+VLOOKUP(A208,[1]Hoja1!$A$3:$G$1482,7,0)</f>
        <v>7698.1</v>
      </c>
      <c r="H208" s="51">
        <f t="shared" si="3"/>
        <v>201708.05</v>
      </c>
    </row>
    <row r="209" spans="1:8" s="52" customFormat="1" ht="23.25" customHeight="1" x14ac:dyDescent="0.35">
      <c r="A209" s="55">
        <v>2903</v>
      </c>
      <c r="B209" s="48" t="s">
        <v>274</v>
      </c>
      <c r="C209" s="50">
        <f>+VLOOKUP(A209,[1]Hoja1!$A$3:$C$1482,3,0)</f>
        <v>13231427.76</v>
      </c>
      <c r="D209" s="50">
        <f>+VLOOKUP(A209,[1]Hoja1!$A$3:$D$1482,4,0)</f>
        <v>178950.87999999998</v>
      </c>
      <c r="E209" s="50">
        <f>+VLOOKUP(A209,[1]Hoja1!$A$3:$E$1482,5,0)</f>
        <v>1294686.3</v>
      </c>
      <c r="F209" s="50">
        <f>+VLOOKUP(A209,[1]Hoja1!$A$3:$F$1482,6,0)</f>
        <v>786931.19999999995</v>
      </c>
      <c r="G209" s="50">
        <f>+VLOOKUP(A209,[1]Hoja1!$A$3:$G$1482,7,0)</f>
        <v>188975.4</v>
      </c>
      <c r="H209" s="51">
        <f t="shared" si="3"/>
        <v>15680971.540000001</v>
      </c>
    </row>
    <row r="210" spans="1:8" s="52" customFormat="1" ht="23.25" customHeight="1" x14ac:dyDescent="0.35">
      <c r="A210" s="55">
        <v>2908</v>
      </c>
      <c r="B210" s="48" t="s">
        <v>275</v>
      </c>
      <c r="C210" s="50">
        <f>+VLOOKUP(A210,[1]Hoja1!$A$3:$C$1482,3,0)</f>
        <v>0</v>
      </c>
      <c r="D210" s="50">
        <f>+VLOOKUP(A210,[1]Hoja1!$A$3:$D$1482,4,0)</f>
        <v>0</v>
      </c>
      <c r="E210" s="50">
        <f>+VLOOKUP(A210,[1]Hoja1!$A$3:$E$1482,5,0)</f>
        <v>0</v>
      </c>
      <c r="F210" s="50">
        <f>+VLOOKUP(A210,[1]Hoja1!$A$3:$F$1482,6,0)</f>
        <v>0</v>
      </c>
      <c r="G210" s="50">
        <f>+VLOOKUP(A210,[1]Hoja1!$A$3:$G$1482,7,0)</f>
        <v>0</v>
      </c>
      <c r="H210" s="51">
        <f t="shared" si="3"/>
        <v>0</v>
      </c>
    </row>
    <row r="211" spans="1:8" s="52" customFormat="1" ht="23.25" customHeight="1" x14ac:dyDescent="0.35">
      <c r="A211" s="55">
        <v>2911</v>
      </c>
      <c r="B211" s="48" t="s">
        <v>276</v>
      </c>
      <c r="C211" s="50">
        <f>+VLOOKUP(A211,[1]Hoja1!$A$3:$C$1482,3,0)</f>
        <v>0</v>
      </c>
      <c r="D211" s="50">
        <f>+VLOOKUP(A211,[1]Hoja1!$A$3:$D$1482,4,0)</f>
        <v>0</v>
      </c>
      <c r="E211" s="50">
        <f>+VLOOKUP(A211,[1]Hoja1!$A$3:$E$1482,5,0)</f>
        <v>0</v>
      </c>
      <c r="F211" s="50">
        <f>+VLOOKUP(A211,[1]Hoja1!$A$3:$F$1482,6,0)</f>
        <v>0</v>
      </c>
      <c r="G211" s="50">
        <f>+VLOOKUP(A211,[1]Hoja1!$A$3:$G$1482,7,0)</f>
        <v>0</v>
      </c>
      <c r="H211" s="51">
        <f t="shared" si="3"/>
        <v>0</v>
      </c>
    </row>
    <row r="212" spans="1:8" s="52" customFormat="1" ht="23.25" customHeight="1" x14ac:dyDescent="0.35">
      <c r="A212" s="55">
        <v>2912</v>
      </c>
      <c r="B212" s="48" t="s">
        <v>277</v>
      </c>
      <c r="C212" s="50">
        <f>+VLOOKUP(A212,[1]Hoja1!$A$3:$C$1482,3,0)</f>
        <v>0</v>
      </c>
      <c r="D212" s="50">
        <f>+VLOOKUP(A212,[1]Hoja1!$A$3:$D$1482,4,0)</f>
        <v>0</v>
      </c>
      <c r="E212" s="50">
        <f>+VLOOKUP(A212,[1]Hoja1!$A$3:$E$1482,5,0)</f>
        <v>0</v>
      </c>
      <c r="F212" s="50">
        <f>+VLOOKUP(A212,[1]Hoja1!$A$3:$F$1482,6,0)</f>
        <v>0</v>
      </c>
      <c r="G212" s="50">
        <f>+VLOOKUP(A212,[1]Hoja1!$A$3:$G$1482,7,0)</f>
        <v>0</v>
      </c>
      <c r="H212" s="51">
        <f t="shared" si="3"/>
        <v>0</v>
      </c>
    </row>
    <row r="213" spans="1:8" s="52" customFormat="1" ht="23.25" customHeight="1" x14ac:dyDescent="0.35">
      <c r="A213" s="55">
        <v>2990</v>
      </c>
      <c r="B213" s="48" t="s">
        <v>224</v>
      </c>
      <c r="C213" s="50">
        <f>+VLOOKUP(A213,[1]Hoja1!$A$3:$C$1482,3,0)</f>
        <v>25775271.829999998</v>
      </c>
      <c r="D213" s="50">
        <f>+VLOOKUP(A213,[1]Hoja1!$A$3:$D$1482,4,0)</f>
        <v>4315453.5200000005</v>
      </c>
      <c r="E213" s="50">
        <f>+VLOOKUP(A213,[1]Hoja1!$A$3:$E$1482,5,0)</f>
        <v>2951556.1500000004</v>
      </c>
      <c r="F213" s="50">
        <f>+VLOOKUP(A213,[1]Hoja1!$A$3:$F$1482,6,0)</f>
        <v>913242.66000000038</v>
      </c>
      <c r="G213" s="50">
        <f>+VLOOKUP(A213,[1]Hoja1!$A$3:$G$1482,7,0)</f>
        <v>229146.31000000006</v>
      </c>
      <c r="H213" s="51">
        <f t="shared" si="3"/>
        <v>34184670.470000006</v>
      </c>
    </row>
    <row r="214" spans="1:8" s="52" customFormat="1" ht="23.25" customHeight="1" x14ac:dyDescent="0.35">
      <c r="A214" s="55">
        <v>3</v>
      </c>
      <c r="B214" s="48" t="s">
        <v>16</v>
      </c>
      <c r="C214" s="50">
        <f>+VLOOKUP(A214,[1]Hoja1!$A$3:$C$1482,3,0)</f>
        <v>1375634350.1899998</v>
      </c>
      <c r="D214" s="50">
        <f>+VLOOKUP(A214,[1]Hoja1!$A$3:$D$1482,4,0)</f>
        <v>268645836.49000007</v>
      </c>
      <c r="E214" s="50">
        <f>+VLOOKUP(A214,[1]Hoja1!$A$3:$E$1482,5,0)</f>
        <v>178206436.28000003</v>
      </c>
      <c r="F214" s="50">
        <f>+VLOOKUP(A214,[1]Hoja1!$A$3:$F$1482,6,0)</f>
        <v>89196084.359999985</v>
      </c>
      <c r="G214" s="50">
        <f>+VLOOKUP(A214,[1]Hoja1!$A$3:$G$1482,7,0)</f>
        <v>29419021.599999998</v>
      </c>
      <c r="H214" s="51">
        <f t="shared" si="3"/>
        <v>1941101728.9199996</v>
      </c>
    </row>
    <row r="215" spans="1:8" s="52" customFormat="1" ht="23.25" customHeight="1" x14ac:dyDescent="0.35">
      <c r="A215" s="55">
        <v>31</v>
      </c>
      <c r="B215" s="48" t="s">
        <v>17</v>
      </c>
      <c r="C215" s="50">
        <f>+VLOOKUP(A215,[1]Hoja1!$A$3:$C$1482,3,0)</f>
        <v>701334902.4799999</v>
      </c>
      <c r="D215" s="50">
        <f>+VLOOKUP(A215,[1]Hoja1!$A$3:$D$1482,4,0)</f>
        <v>115626182.46999998</v>
      </c>
      <c r="E215" s="50">
        <f>+VLOOKUP(A215,[1]Hoja1!$A$3:$E$1482,5,0)</f>
        <v>83713458.690000013</v>
      </c>
      <c r="F215" s="50">
        <f>+VLOOKUP(A215,[1]Hoja1!$A$3:$F$1482,6,0)</f>
        <v>51006896.020000003</v>
      </c>
      <c r="G215" s="50">
        <f>+VLOOKUP(A215,[1]Hoja1!$A$3:$G$1482,7,0)</f>
        <v>18521718.399999995</v>
      </c>
      <c r="H215" s="51">
        <f t="shared" si="3"/>
        <v>970203158.05999994</v>
      </c>
    </row>
    <row r="216" spans="1:8" s="52" customFormat="1" ht="23.25" customHeight="1" x14ac:dyDescent="0.35">
      <c r="A216" s="55">
        <v>3101</v>
      </c>
      <c r="B216" s="48" t="s">
        <v>278</v>
      </c>
      <c r="C216" s="50">
        <f>+VLOOKUP(A216,[1]Hoja1!$A$3:$C$1482,3,0)</f>
        <v>239490705.49000001</v>
      </c>
      <c r="D216" s="50">
        <f>+VLOOKUP(A216,[1]Hoja1!$A$3:$D$1482,4,0)</f>
        <v>0.6</v>
      </c>
      <c r="E216" s="50">
        <f>+VLOOKUP(A216,[1]Hoja1!$A$3:$E$1482,5,0)</f>
        <v>0</v>
      </c>
      <c r="F216" s="50">
        <f>+VLOOKUP(A216,[1]Hoja1!$A$3:$F$1482,6,0)</f>
        <v>2127074.04</v>
      </c>
      <c r="G216" s="50">
        <f>+VLOOKUP(A216,[1]Hoja1!$A$3:$G$1482,7,0)</f>
        <v>660425.58999999985</v>
      </c>
      <c r="H216" s="51">
        <f t="shared" si="3"/>
        <v>242278205.72</v>
      </c>
    </row>
    <row r="217" spans="1:8" s="52" customFormat="1" ht="23.25" customHeight="1" x14ac:dyDescent="0.35">
      <c r="A217" s="55">
        <v>3103</v>
      </c>
      <c r="B217" s="48" t="s">
        <v>279</v>
      </c>
      <c r="C217" s="50">
        <f>+VLOOKUP(A217,[1]Hoja1!$A$3:$C$1482,3,0)</f>
        <v>461844196.98999989</v>
      </c>
      <c r="D217" s="50">
        <f>+VLOOKUP(A217,[1]Hoja1!$A$3:$D$1482,4,0)</f>
        <v>115626181.87</v>
      </c>
      <c r="E217" s="50">
        <f>+VLOOKUP(A217,[1]Hoja1!$A$3:$E$1482,5,0)</f>
        <v>83713458.689999998</v>
      </c>
      <c r="F217" s="50">
        <f>+VLOOKUP(A217,[1]Hoja1!$A$3:$F$1482,6,0)</f>
        <v>48879821.980000004</v>
      </c>
      <c r="G217" s="50">
        <f>+VLOOKUP(A217,[1]Hoja1!$A$3:$G$1482,7,0)</f>
        <v>17861292.809999987</v>
      </c>
      <c r="H217" s="51">
        <f t="shared" si="3"/>
        <v>727924952.33999991</v>
      </c>
    </row>
    <row r="218" spans="1:8" s="52" customFormat="1" ht="23.25" customHeight="1" x14ac:dyDescent="0.35">
      <c r="A218" s="55">
        <v>33</v>
      </c>
      <c r="B218" s="48" t="s">
        <v>40</v>
      </c>
      <c r="C218" s="50">
        <f>+VLOOKUP(A218,[1]Hoja1!$A$3:$C$1482,3,0)</f>
        <v>511809698.50999993</v>
      </c>
      <c r="D218" s="50">
        <f>+VLOOKUP(A218,[1]Hoja1!$A$3:$D$1482,4,0)</f>
        <v>129662593.98999998</v>
      </c>
      <c r="E218" s="50">
        <f>+VLOOKUP(A218,[1]Hoja1!$A$3:$E$1482,5,0)</f>
        <v>75865344.25999999</v>
      </c>
      <c r="F218" s="50">
        <f>+VLOOKUP(A218,[1]Hoja1!$A$3:$F$1482,6,0)</f>
        <v>30608273.560000006</v>
      </c>
      <c r="G218" s="50">
        <f>+VLOOKUP(A218,[1]Hoja1!$A$3:$G$1482,7,0)</f>
        <v>11274528.729999993</v>
      </c>
      <c r="H218" s="51">
        <f t="shared" si="3"/>
        <v>759220439.04999995</v>
      </c>
    </row>
    <row r="219" spans="1:8" s="52" customFormat="1" ht="23.25" customHeight="1" x14ac:dyDescent="0.35">
      <c r="A219" s="55">
        <v>3301</v>
      </c>
      <c r="B219" s="48" t="s">
        <v>280</v>
      </c>
      <c r="C219" s="50">
        <f>+VLOOKUP(A219,[1]Hoja1!$A$3:$C$1482,3,0)</f>
        <v>441221883.76999986</v>
      </c>
      <c r="D219" s="50">
        <f>+VLOOKUP(A219,[1]Hoja1!$A$3:$D$1482,4,0)</f>
        <v>104739096.50999999</v>
      </c>
      <c r="E219" s="50">
        <f>+VLOOKUP(A219,[1]Hoja1!$A$3:$E$1482,5,0)</f>
        <v>61895079.329999983</v>
      </c>
      <c r="F219" s="50">
        <f>+VLOOKUP(A219,[1]Hoja1!$A$3:$F$1482,6,0)</f>
        <v>23360750.139999989</v>
      </c>
      <c r="G219" s="50">
        <f>+VLOOKUP(A219,[1]Hoja1!$A$3:$G$1482,7,0)</f>
        <v>8225799.8800000018</v>
      </c>
      <c r="H219" s="51">
        <f t="shared" si="3"/>
        <v>639442609.62999988</v>
      </c>
    </row>
    <row r="220" spans="1:8" s="52" customFormat="1" ht="23.25" customHeight="1" x14ac:dyDescent="0.35">
      <c r="A220" s="55">
        <v>3302</v>
      </c>
      <c r="B220" s="48" t="s">
        <v>281</v>
      </c>
      <c r="C220" s="50">
        <f>+VLOOKUP(A220,[1]Hoja1!$A$3:$C$1482,3,0)</f>
        <v>0</v>
      </c>
      <c r="D220" s="50">
        <f>+VLOOKUP(A220,[1]Hoja1!$A$3:$D$1482,4,0)</f>
        <v>0</v>
      </c>
      <c r="E220" s="50">
        <f>+VLOOKUP(A220,[1]Hoja1!$A$3:$E$1482,5,0)</f>
        <v>27891.74</v>
      </c>
      <c r="F220" s="50">
        <f>+VLOOKUP(A220,[1]Hoja1!$A$3:$F$1482,6,0)</f>
        <v>342661.07999999996</v>
      </c>
      <c r="G220" s="50">
        <f>+VLOOKUP(A220,[1]Hoja1!$A$3:$G$1482,7,0)</f>
        <v>93451.209999999992</v>
      </c>
      <c r="H220" s="51">
        <f t="shared" si="3"/>
        <v>464004.02999999991</v>
      </c>
    </row>
    <row r="221" spans="1:8" s="52" customFormat="1" ht="23.25" customHeight="1" x14ac:dyDescent="0.35">
      <c r="A221" s="55">
        <v>3303</v>
      </c>
      <c r="B221" s="48" t="s">
        <v>282</v>
      </c>
      <c r="C221" s="50">
        <f>+VLOOKUP(A221,[1]Hoja1!$A$3:$C$1482,3,0)</f>
        <v>56765457.379999995</v>
      </c>
      <c r="D221" s="50">
        <f>+VLOOKUP(A221,[1]Hoja1!$A$3:$D$1482,4,0)</f>
        <v>21068264.920000002</v>
      </c>
      <c r="E221" s="50">
        <f>+VLOOKUP(A221,[1]Hoja1!$A$3:$E$1482,5,0)</f>
        <v>11538833.739999998</v>
      </c>
      <c r="F221" s="50">
        <f>+VLOOKUP(A221,[1]Hoja1!$A$3:$F$1482,6,0)</f>
        <v>5817477.2000000011</v>
      </c>
      <c r="G221" s="50">
        <f>+VLOOKUP(A221,[1]Hoja1!$A$3:$G$1482,7,0)</f>
        <v>1436025.7</v>
      </c>
      <c r="H221" s="51">
        <f t="shared" si="3"/>
        <v>96626058.939999998</v>
      </c>
    </row>
    <row r="222" spans="1:8" s="52" customFormat="1" ht="23.25" customHeight="1" x14ac:dyDescent="0.35">
      <c r="A222" s="55">
        <v>3305</v>
      </c>
      <c r="B222" s="48" t="s">
        <v>283</v>
      </c>
      <c r="C222" s="50">
        <f>+VLOOKUP(A222,[1]Hoja1!$A$3:$C$1482,3,0)</f>
        <v>12852838.430000002</v>
      </c>
      <c r="D222" s="50">
        <f>+VLOOKUP(A222,[1]Hoja1!$A$3:$D$1482,4,0)</f>
        <v>3603055.4600000004</v>
      </c>
      <c r="E222" s="50">
        <f>+VLOOKUP(A222,[1]Hoja1!$A$3:$E$1482,5,0)</f>
        <v>1971770.23</v>
      </c>
      <c r="F222" s="50">
        <f>+VLOOKUP(A222,[1]Hoja1!$A$3:$F$1482,6,0)</f>
        <v>1062680.3599999999</v>
      </c>
      <c r="G222" s="50">
        <f>+VLOOKUP(A222,[1]Hoja1!$A$3:$G$1482,7,0)</f>
        <v>1479234.2399999998</v>
      </c>
      <c r="H222" s="51">
        <f t="shared" si="3"/>
        <v>20969578.719999999</v>
      </c>
    </row>
    <row r="223" spans="1:8" s="52" customFormat="1" ht="23.25" customHeight="1" x14ac:dyDescent="0.35">
      <c r="A223" s="55">
        <v>3306</v>
      </c>
      <c r="B223" s="48" t="s">
        <v>284</v>
      </c>
      <c r="C223" s="50" t="e">
        <f>+VLOOKUP(A223,[1]Hoja1!$A$3:$C$1482,3,0)</f>
        <v>#N/A</v>
      </c>
      <c r="D223" s="50" t="e">
        <f>+VLOOKUP(A223,[1]Hoja1!$A$3:$D$1482,4,0)</f>
        <v>#N/A</v>
      </c>
      <c r="E223" s="50" t="e">
        <f>+VLOOKUP(A223,[1]Hoja1!$A$3:$E$1482,5,0)</f>
        <v>#N/A</v>
      </c>
      <c r="F223" s="50" t="e">
        <f>+VLOOKUP(A223,[1]Hoja1!$A$3:$F$1482,6,0)</f>
        <v>#N/A</v>
      </c>
      <c r="G223" s="50" t="e">
        <f>+VLOOKUP(A223,[1]Hoja1!$A$3:$G$1482,7,0)</f>
        <v>#N/A</v>
      </c>
      <c r="H223" s="51" t="e">
        <f t="shared" si="3"/>
        <v>#N/A</v>
      </c>
    </row>
    <row r="224" spans="1:8" s="52" customFormat="1" ht="23.25" customHeight="1" x14ac:dyDescent="0.35">
      <c r="A224" s="55">
        <v>3310</v>
      </c>
      <c r="B224" s="48" t="s">
        <v>285</v>
      </c>
      <c r="C224" s="50">
        <f>+VLOOKUP(A224,[1]Hoja1!$A$3:$C$1482,3,0)</f>
        <v>969518.93000000017</v>
      </c>
      <c r="D224" s="50">
        <f>+VLOOKUP(A224,[1]Hoja1!$A$3:$D$1482,4,0)</f>
        <v>252177.10000000003</v>
      </c>
      <c r="E224" s="50">
        <f>+VLOOKUP(A224,[1]Hoja1!$A$3:$E$1482,5,0)</f>
        <v>431769.22</v>
      </c>
      <c r="F224" s="50">
        <f>+VLOOKUP(A224,[1]Hoja1!$A$3:$F$1482,6,0)</f>
        <v>24704.78</v>
      </c>
      <c r="G224" s="50">
        <f>+VLOOKUP(A224,[1]Hoja1!$A$3:$G$1482,7,0)</f>
        <v>40017.699999999997</v>
      </c>
      <c r="H224" s="51">
        <f t="shared" si="3"/>
        <v>1718187.7300000002</v>
      </c>
    </row>
    <row r="225" spans="1:8" s="52" customFormat="1" ht="23.25" customHeight="1" x14ac:dyDescent="0.35">
      <c r="A225" s="55">
        <v>34</v>
      </c>
      <c r="B225" s="48" t="s">
        <v>41</v>
      </c>
      <c r="C225" s="50">
        <f>+VLOOKUP(A225,[1]Hoja1!$A$3:$C$1482,3,0)</f>
        <v>11986469.67</v>
      </c>
      <c r="D225" s="50">
        <f>+VLOOKUP(A225,[1]Hoja1!$A$3:$D$1482,4,0)</f>
        <v>4969798.88</v>
      </c>
      <c r="E225" s="50">
        <f>+VLOOKUP(A225,[1]Hoja1!$A$3:$E$1482,5,0)</f>
        <v>1996936.66</v>
      </c>
      <c r="F225" s="50">
        <f>+VLOOKUP(A225,[1]Hoja1!$A$3:$F$1482,6,0)</f>
        <v>2320074.46</v>
      </c>
      <c r="G225" s="50">
        <f>+VLOOKUP(A225,[1]Hoja1!$A$3:$G$1482,7,0)</f>
        <v>829477.60999999987</v>
      </c>
      <c r="H225" s="51">
        <f t="shared" si="3"/>
        <v>22102757.280000001</v>
      </c>
    </row>
    <row r="226" spans="1:8" s="52" customFormat="1" ht="23.25" customHeight="1" x14ac:dyDescent="0.35">
      <c r="A226" s="55">
        <v>3401</v>
      </c>
      <c r="B226" s="48" t="s">
        <v>286</v>
      </c>
      <c r="C226" s="50">
        <f>+VLOOKUP(A226,[1]Hoja1!$A$3:$C$1482,3,0)</f>
        <v>11986469.67</v>
      </c>
      <c r="D226" s="50">
        <f>+VLOOKUP(A226,[1]Hoja1!$A$3:$D$1482,4,0)</f>
        <v>4969798.88</v>
      </c>
      <c r="E226" s="50">
        <f>+VLOOKUP(A226,[1]Hoja1!$A$3:$E$1482,5,0)</f>
        <v>1996936.66</v>
      </c>
      <c r="F226" s="50">
        <f>+VLOOKUP(A226,[1]Hoja1!$A$3:$F$1482,6,0)</f>
        <v>2320074.46</v>
      </c>
      <c r="G226" s="50">
        <f>+VLOOKUP(A226,[1]Hoja1!$A$3:$G$1482,7,0)</f>
        <v>829477.60999999987</v>
      </c>
      <c r="H226" s="51">
        <f t="shared" si="3"/>
        <v>22102757.280000001</v>
      </c>
    </row>
    <row r="227" spans="1:8" s="52" customFormat="1" ht="23.25" customHeight="1" x14ac:dyDescent="0.35">
      <c r="A227" s="55">
        <v>3402</v>
      </c>
      <c r="B227" s="48" t="s">
        <v>287</v>
      </c>
      <c r="C227" s="50" t="e">
        <f>+VLOOKUP(A227,[1]Hoja1!$A$3:$C$1482,3,0)</f>
        <v>#N/A</v>
      </c>
      <c r="D227" s="50" t="e">
        <f>+VLOOKUP(A227,[1]Hoja1!$A$3:$D$1482,4,0)</f>
        <v>#N/A</v>
      </c>
      <c r="E227" s="50" t="e">
        <f>+VLOOKUP(A227,[1]Hoja1!$A$3:$E$1482,5,0)</f>
        <v>#N/A</v>
      </c>
      <c r="F227" s="50" t="e">
        <f>+VLOOKUP(A227,[1]Hoja1!$A$3:$F$1482,6,0)</f>
        <v>#N/A</v>
      </c>
      <c r="G227" s="50" t="e">
        <f>+VLOOKUP(A227,[1]Hoja1!$A$3:$G$1482,7,0)</f>
        <v>#N/A</v>
      </c>
      <c r="H227" s="51" t="e">
        <f t="shared" si="3"/>
        <v>#N/A</v>
      </c>
    </row>
    <row r="228" spans="1:8" s="52" customFormat="1" ht="23.25" customHeight="1" x14ac:dyDescent="0.35">
      <c r="A228" s="55">
        <v>3490</v>
      </c>
      <c r="B228" s="48" t="s">
        <v>224</v>
      </c>
      <c r="C228" s="50" t="e">
        <f>+VLOOKUP(A228,[1]Hoja1!$A$3:$C$1482,3,0)</f>
        <v>#N/A</v>
      </c>
      <c r="D228" s="50" t="e">
        <f>+VLOOKUP(A228,[1]Hoja1!$A$3:$D$1482,4,0)</f>
        <v>#N/A</v>
      </c>
      <c r="E228" s="50" t="e">
        <f>+VLOOKUP(A228,[1]Hoja1!$A$3:$E$1482,5,0)</f>
        <v>#N/A</v>
      </c>
      <c r="F228" s="50" t="e">
        <f>+VLOOKUP(A228,[1]Hoja1!$A$3:$F$1482,6,0)</f>
        <v>#N/A</v>
      </c>
      <c r="G228" s="50" t="e">
        <f>+VLOOKUP(A228,[1]Hoja1!$A$3:$G$1482,7,0)</f>
        <v>#N/A</v>
      </c>
      <c r="H228" s="51" t="e">
        <f t="shared" si="3"/>
        <v>#N/A</v>
      </c>
    </row>
    <row r="229" spans="1:8" s="52" customFormat="1" ht="23.25" customHeight="1" x14ac:dyDescent="0.35">
      <c r="A229" s="55">
        <v>35</v>
      </c>
      <c r="B229" s="48" t="s">
        <v>288</v>
      </c>
      <c r="C229" s="50">
        <f>+VLOOKUP(A229,[1]Hoja1!$A$3:$C$1482,3,0)</f>
        <v>54886941.379999995</v>
      </c>
      <c r="D229" s="50">
        <f>+VLOOKUP(A229,[1]Hoja1!$A$3:$D$1482,4,0)</f>
        <v>20616487.950000003</v>
      </c>
      <c r="E229" s="50">
        <f>+VLOOKUP(A229,[1]Hoja1!$A$3:$E$1482,5,0)</f>
        <v>16469381.950000001</v>
      </c>
      <c r="F229" s="50">
        <f>+VLOOKUP(A229,[1]Hoja1!$A$3:$F$1482,6,0)</f>
        <v>4880699.5999999996</v>
      </c>
      <c r="G229" s="50">
        <f>+VLOOKUP(A229,[1]Hoja1!$A$3:$G$1482,7,0)</f>
        <v>1695596.73</v>
      </c>
      <c r="H229" s="51">
        <f t="shared" si="3"/>
        <v>98549107.609999999</v>
      </c>
    </row>
    <row r="230" spans="1:8" s="52" customFormat="1" ht="23.25" customHeight="1" x14ac:dyDescent="0.35">
      <c r="A230" s="55">
        <v>3501</v>
      </c>
      <c r="B230" s="48" t="s">
        <v>289</v>
      </c>
      <c r="C230" s="50">
        <f>+VLOOKUP(A230,[1]Hoja1!$A$3:$C$1482,3,0)</f>
        <v>53939123.989999995</v>
      </c>
      <c r="D230" s="50">
        <f>+VLOOKUP(A230,[1]Hoja1!$A$3:$D$1482,4,0)</f>
        <v>20515795.07</v>
      </c>
      <c r="E230" s="50">
        <f>+VLOOKUP(A230,[1]Hoja1!$A$3:$E$1482,5,0)</f>
        <v>16469381.949999997</v>
      </c>
      <c r="F230" s="50">
        <f>+VLOOKUP(A230,[1]Hoja1!$A$3:$F$1482,6,0)</f>
        <v>4864199.6000000006</v>
      </c>
      <c r="G230" s="50">
        <f>+VLOOKUP(A230,[1]Hoja1!$A$3:$G$1482,7,0)</f>
        <v>1693771.69</v>
      </c>
      <c r="H230" s="51">
        <f t="shared" si="3"/>
        <v>97482272.299999997</v>
      </c>
    </row>
    <row r="231" spans="1:8" s="52" customFormat="1" ht="23.25" customHeight="1" x14ac:dyDescent="0.35">
      <c r="A231" s="55">
        <v>3502</v>
      </c>
      <c r="B231" s="48" t="s">
        <v>290</v>
      </c>
      <c r="C231" s="50">
        <f>+VLOOKUP(A231,[1]Hoja1!$A$3:$C$1482,3,0)</f>
        <v>68.08</v>
      </c>
      <c r="D231" s="50">
        <f>+VLOOKUP(A231,[1]Hoja1!$A$3:$D$1482,4,0)</f>
        <v>1387.09</v>
      </c>
      <c r="E231" s="50">
        <f>+VLOOKUP(A231,[1]Hoja1!$A$3:$E$1482,5,0)</f>
        <v>0</v>
      </c>
      <c r="F231" s="50">
        <f>+VLOOKUP(A231,[1]Hoja1!$A$3:$F$1482,6,0)</f>
        <v>16500</v>
      </c>
      <c r="G231" s="50">
        <f>+VLOOKUP(A231,[1]Hoja1!$A$3:$G$1482,7,0)</f>
        <v>486.32</v>
      </c>
      <c r="H231" s="51">
        <f t="shared" si="3"/>
        <v>18441.489999999998</v>
      </c>
    </row>
    <row r="232" spans="1:8" s="52" customFormat="1" ht="23.25" customHeight="1" x14ac:dyDescent="0.35">
      <c r="A232" s="55">
        <v>3504</v>
      </c>
      <c r="B232" s="48" t="s">
        <v>291</v>
      </c>
      <c r="C232" s="50">
        <f>+VLOOKUP(A232,[1]Hoja1!$A$3:$C$1482,3,0)</f>
        <v>947749.31</v>
      </c>
      <c r="D232" s="50">
        <f>+VLOOKUP(A232,[1]Hoja1!$A$3:$D$1482,4,0)</f>
        <v>99305.79</v>
      </c>
      <c r="E232" s="50">
        <f>+VLOOKUP(A232,[1]Hoja1!$A$3:$E$1482,5,0)</f>
        <v>0</v>
      </c>
      <c r="F232" s="50">
        <f>+VLOOKUP(A232,[1]Hoja1!$A$3:$F$1482,6,0)</f>
        <v>0</v>
      </c>
      <c r="G232" s="50">
        <f>+VLOOKUP(A232,[1]Hoja1!$A$3:$G$1482,7,0)</f>
        <v>1338.72</v>
      </c>
      <c r="H232" s="51">
        <f t="shared" si="3"/>
        <v>1048393.8200000001</v>
      </c>
    </row>
    <row r="233" spans="1:8" s="52" customFormat="1" ht="23.25" customHeight="1" x14ac:dyDescent="0.35">
      <c r="A233" s="55">
        <v>36</v>
      </c>
      <c r="B233" s="48" t="s">
        <v>42</v>
      </c>
      <c r="C233" s="50">
        <f>+VLOOKUP(A233,[1]Hoja1!$A$3:$C$1482,3,0)</f>
        <v>95616338.149999991</v>
      </c>
      <c r="D233" s="50">
        <f>+VLOOKUP(A233,[1]Hoja1!$A$3:$D$1482,4,0)</f>
        <v>-2229226.7999999989</v>
      </c>
      <c r="E233" s="50">
        <f>+VLOOKUP(A233,[1]Hoja1!$A$3:$E$1482,5,0)</f>
        <v>161314.71999999974</v>
      </c>
      <c r="F233" s="50">
        <f>+VLOOKUP(A233,[1]Hoja1!$A$3:$F$1482,6,0)</f>
        <v>380140.7200000002</v>
      </c>
      <c r="G233" s="50">
        <f>+VLOOKUP(A233,[1]Hoja1!$A$3:$G$1482,7,0)</f>
        <v>-2902299.8700000006</v>
      </c>
      <c r="H233" s="51">
        <f t="shared" si="3"/>
        <v>91026266.919999987</v>
      </c>
    </row>
    <row r="234" spans="1:8" s="52" customFormat="1" ht="23.25" customHeight="1" x14ac:dyDescent="0.35">
      <c r="A234" s="55">
        <v>3601</v>
      </c>
      <c r="B234" s="48" t="s">
        <v>292</v>
      </c>
      <c r="C234" s="50">
        <f>+VLOOKUP(A234,[1]Hoja1!$A$3:$C$1482,3,0)</f>
        <v>4502940.9399999995</v>
      </c>
      <c r="D234" s="50">
        <f>+VLOOKUP(A234,[1]Hoja1!$A$3:$D$1482,4,0)</f>
        <v>482596</v>
      </c>
      <c r="E234" s="50">
        <f>+VLOOKUP(A234,[1]Hoja1!$A$3:$E$1482,5,0)</f>
        <v>670607.95000000019</v>
      </c>
      <c r="F234" s="50">
        <f>+VLOOKUP(A234,[1]Hoja1!$A$3:$F$1482,6,0)</f>
        <v>1088559.0300000003</v>
      </c>
      <c r="G234" s="50">
        <f>+VLOOKUP(A234,[1]Hoja1!$A$3:$G$1482,7,0)</f>
        <v>696700.72999999952</v>
      </c>
      <c r="H234" s="51">
        <f t="shared" si="3"/>
        <v>7441404.6499999994</v>
      </c>
    </row>
    <row r="235" spans="1:8" s="52" customFormat="1" ht="23.25" customHeight="1" x14ac:dyDescent="0.35">
      <c r="A235" s="55">
        <v>3602</v>
      </c>
      <c r="B235" s="48" t="s">
        <v>293</v>
      </c>
      <c r="C235" s="50">
        <f>+VLOOKUP(A235,[1]Hoja1!$A$3:$C$1482,3,0)</f>
        <v>-3348354.8</v>
      </c>
      <c r="D235" s="50">
        <f>+VLOOKUP(A235,[1]Hoja1!$A$3:$D$1482,4,0)</f>
        <v>-11096436.619999999</v>
      </c>
      <c r="E235" s="50">
        <f>+VLOOKUP(A235,[1]Hoja1!$A$3:$E$1482,5,0)</f>
        <v>-2880479.3400000003</v>
      </c>
      <c r="F235" s="50">
        <f>+VLOOKUP(A235,[1]Hoja1!$A$3:$F$1482,6,0)</f>
        <v>-2812518.03</v>
      </c>
      <c r="G235" s="50">
        <f>+VLOOKUP(A235,[1]Hoja1!$A$3:$G$1482,7,0)</f>
        <v>-3092424.25</v>
      </c>
      <c r="H235" s="51">
        <f t="shared" si="3"/>
        <v>-23230213.039999999</v>
      </c>
    </row>
    <row r="236" spans="1:8" s="52" customFormat="1" ht="23.25" customHeight="1" x14ac:dyDescent="0.35">
      <c r="A236" s="55">
        <v>3603</v>
      </c>
      <c r="B236" s="48" t="s">
        <v>294</v>
      </c>
      <c r="C236" s="50">
        <f>+VLOOKUP(A236,[1]Hoja1!$A$3:$C$1482,3,0)</f>
        <v>94461752.010000035</v>
      </c>
      <c r="D236" s="50">
        <f>+VLOOKUP(A236,[1]Hoja1!$A$3:$D$1482,4,0)</f>
        <v>12240368.310000002</v>
      </c>
      <c r="E236" s="50">
        <f>+VLOOKUP(A236,[1]Hoja1!$A$3:$E$1482,5,0)</f>
        <v>7724637.2699999977</v>
      </c>
      <c r="F236" s="50">
        <f>+VLOOKUP(A236,[1]Hoja1!$A$3:$F$1482,6,0)</f>
        <v>3796025.6799999978</v>
      </c>
      <c r="G236" s="50">
        <f>+VLOOKUP(A236,[1]Hoja1!$A$3:$G$1482,7,0)</f>
        <v>937724.30999999994</v>
      </c>
      <c r="H236" s="51">
        <f t="shared" si="3"/>
        <v>119160507.58000003</v>
      </c>
    </row>
    <row r="237" spans="1:8" s="52" customFormat="1" ht="23.25" customHeight="1" x14ac:dyDescent="0.35">
      <c r="A237" s="55">
        <v>3604</v>
      </c>
      <c r="B237" s="48" t="s">
        <v>295</v>
      </c>
      <c r="C237" s="50">
        <f>+VLOOKUP(A237,[1]Hoja1!$A$3:$C$1482,3,0)</f>
        <v>0</v>
      </c>
      <c r="D237" s="50">
        <f>+VLOOKUP(A237,[1]Hoja1!$A$3:$D$1482,4,0)</f>
        <v>-3855754.49</v>
      </c>
      <c r="E237" s="50">
        <f>+VLOOKUP(A237,[1]Hoja1!$A$3:$E$1482,5,0)</f>
        <v>-5353451.16</v>
      </c>
      <c r="F237" s="50">
        <f>+VLOOKUP(A237,[1]Hoja1!$A$3:$F$1482,6,0)</f>
        <v>-1691925.9600000002</v>
      </c>
      <c r="G237" s="50">
        <f>+VLOOKUP(A237,[1]Hoja1!$A$3:$G$1482,7,0)</f>
        <v>-1444300.6600000001</v>
      </c>
      <c r="H237" s="51">
        <f t="shared" si="3"/>
        <v>-12345432.270000001</v>
      </c>
    </row>
    <row r="238" spans="1:8" s="52" customFormat="1" ht="23.25" customHeight="1" x14ac:dyDescent="0.35">
      <c r="A238" s="55">
        <v>37</v>
      </c>
      <c r="B238" s="48" t="s">
        <v>296</v>
      </c>
      <c r="C238" s="50" t="e">
        <f>+VLOOKUP(A238,[1]Hoja1!$A$3:$C$1482,3,0)</f>
        <v>#N/A</v>
      </c>
      <c r="D238" s="50" t="e">
        <f>+VLOOKUP(A238,[1]Hoja1!$A$3:$D$1482,4,0)</f>
        <v>#N/A</v>
      </c>
      <c r="E238" s="50" t="e">
        <f>+VLOOKUP(A238,[1]Hoja1!$A$3:$E$1482,5,0)</f>
        <v>#N/A</v>
      </c>
      <c r="F238" s="50" t="e">
        <f>+VLOOKUP(A238,[1]Hoja1!$A$3:$F$1482,6,0)</f>
        <v>#N/A</v>
      </c>
      <c r="G238" s="50" t="e">
        <f>+VLOOKUP(A238,[1]Hoja1!$A$3:$G$1482,7,0)</f>
        <v>#N/A</v>
      </c>
      <c r="H238" s="51" t="e">
        <f t="shared" si="3"/>
        <v>#N/A</v>
      </c>
    </row>
    <row r="239" spans="1:8" s="52" customFormat="1" ht="23.25" customHeight="1" x14ac:dyDescent="0.35">
      <c r="A239" s="55">
        <v>4</v>
      </c>
      <c r="B239" s="48" t="s">
        <v>43</v>
      </c>
      <c r="C239" s="50">
        <f>+VLOOKUP(A239,[1]Hoja1!$A$3:$C$1482,3,0)</f>
        <v>814049754.53000009</v>
      </c>
      <c r="D239" s="50">
        <f>+VLOOKUP(A239,[1]Hoja1!$A$3:$D$1482,4,0)</f>
        <v>232260473.49000007</v>
      </c>
      <c r="E239" s="50">
        <f>+VLOOKUP(A239,[1]Hoja1!$A$3:$E$1482,5,0)</f>
        <v>134664164.72000006</v>
      </c>
      <c r="F239" s="50">
        <f>+VLOOKUP(A239,[1]Hoja1!$A$3:$F$1482,6,0)</f>
        <v>64764928.790000007</v>
      </c>
      <c r="G239" s="50">
        <f>+VLOOKUP(A239,[1]Hoja1!$A$3:$G$1482,7,0)</f>
        <v>18319235.780000012</v>
      </c>
      <c r="H239" s="51">
        <f t="shared" si="3"/>
        <v>1264058557.3100002</v>
      </c>
    </row>
    <row r="240" spans="1:8" s="52" customFormat="1" ht="23.25" customHeight="1" x14ac:dyDescent="0.35">
      <c r="A240" s="55">
        <v>41</v>
      </c>
      <c r="B240" s="48" t="s">
        <v>44</v>
      </c>
      <c r="C240" s="50">
        <f>+VLOOKUP(A240,[1]Hoja1!$A$3:$C$1482,3,0)</f>
        <v>360404457.15999997</v>
      </c>
      <c r="D240" s="50">
        <f>+VLOOKUP(A240,[1]Hoja1!$A$3:$D$1482,4,0)</f>
        <v>83128096.400000006</v>
      </c>
      <c r="E240" s="50">
        <f>+VLOOKUP(A240,[1]Hoja1!$A$3:$E$1482,5,0)</f>
        <v>44760496.209999993</v>
      </c>
      <c r="F240" s="50">
        <f>+VLOOKUP(A240,[1]Hoja1!$A$3:$F$1482,6,0)</f>
        <v>21181789.359999992</v>
      </c>
      <c r="G240" s="50">
        <f>+VLOOKUP(A240,[1]Hoja1!$A$3:$G$1482,7,0)</f>
        <v>4307426.3800000018</v>
      </c>
      <c r="H240" s="51">
        <f t="shared" si="3"/>
        <v>513782265.50999993</v>
      </c>
    </row>
    <row r="241" spans="1:8" s="52" customFormat="1" ht="23.25" customHeight="1" x14ac:dyDescent="0.35">
      <c r="A241" s="55">
        <v>4101</v>
      </c>
      <c r="B241" s="48" t="s">
        <v>297</v>
      </c>
      <c r="C241" s="50">
        <f>+VLOOKUP(A241,[1]Hoja1!$A$3:$C$1482,3,0)</f>
        <v>344999084.43000007</v>
      </c>
      <c r="D241" s="50">
        <f>+VLOOKUP(A241,[1]Hoja1!$A$3:$D$1482,4,0)</f>
        <v>79130556.319999993</v>
      </c>
      <c r="E241" s="50">
        <f>+VLOOKUP(A241,[1]Hoja1!$A$3:$E$1482,5,0)</f>
        <v>40566306.480000004</v>
      </c>
      <c r="F241" s="50">
        <f>+VLOOKUP(A241,[1]Hoja1!$A$3:$F$1482,6,0)</f>
        <v>18902190.089999989</v>
      </c>
      <c r="G241" s="50">
        <f>+VLOOKUP(A241,[1]Hoja1!$A$3:$G$1482,7,0)</f>
        <v>3861639.3199999989</v>
      </c>
      <c r="H241" s="51">
        <f t="shared" si="3"/>
        <v>487459776.64000005</v>
      </c>
    </row>
    <row r="242" spans="1:8" s="52" customFormat="1" ht="23.25" customHeight="1" x14ac:dyDescent="0.35">
      <c r="A242" s="55">
        <v>4102</v>
      </c>
      <c r="B242" s="48" t="s">
        <v>298</v>
      </c>
      <c r="C242" s="50">
        <f>+VLOOKUP(A242,[1]Hoja1!$A$3:$C$1482,3,0)</f>
        <v>0</v>
      </c>
      <c r="D242" s="50">
        <f>+VLOOKUP(A242,[1]Hoja1!$A$3:$D$1482,4,0)</f>
        <v>0</v>
      </c>
      <c r="E242" s="50">
        <f>+VLOOKUP(A242,[1]Hoja1!$A$3:$E$1482,5,0)</f>
        <v>0</v>
      </c>
      <c r="F242" s="50">
        <f>+VLOOKUP(A242,[1]Hoja1!$A$3:$F$1482,6,0)</f>
        <v>0</v>
      </c>
      <c r="G242" s="50">
        <f>+VLOOKUP(A242,[1]Hoja1!$A$3:$G$1482,7,0)</f>
        <v>1.89</v>
      </c>
      <c r="H242" s="51">
        <f t="shared" si="3"/>
        <v>1.89</v>
      </c>
    </row>
    <row r="243" spans="1:8" s="52" customFormat="1" ht="23.25" customHeight="1" x14ac:dyDescent="0.35">
      <c r="A243" s="55">
        <v>4103</v>
      </c>
      <c r="B243" s="48" t="s">
        <v>299</v>
      </c>
      <c r="C243" s="50">
        <f>+VLOOKUP(A243,[1]Hoja1!$A$3:$C$1482,3,0)</f>
        <v>13288145.15</v>
      </c>
      <c r="D243" s="50">
        <f>+VLOOKUP(A243,[1]Hoja1!$A$3:$D$1482,4,0)</f>
        <v>3989886.3099999996</v>
      </c>
      <c r="E243" s="50">
        <f>+VLOOKUP(A243,[1]Hoja1!$A$3:$E$1482,5,0)</f>
        <v>4192082.1900000009</v>
      </c>
      <c r="F243" s="50">
        <f>+VLOOKUP(A243,[1]Hoja1!$A$3:$F$1482,6,0)</f>
        <v>2258137.1600000006</v>
      </c>
      <c r="G243" s="50">
        <f>+VLOOKUP(A243,[1]Hoja1!$A$3:$G$1482,7,0)</f>
        <v>409839.68999999994</v>
      </c>
      <c r="H243" s="51">
        <f t="shared" si="3"/>
        <v>24138090.500000004</v>
      </c>
    </row>
    <row r="244" spans="1:8" s="52" customFormat="1" ht="23.25" customHeight="1" x14ac:dyDescent="0.35">
      <c r="A244" s="55">
        <v>4104</v>
      </c>
      <c r="B244" s="48" t="s">
        <v>300</v>
      </c>
      <c r="C244" s="50">
        <f>+VLOOKUP(A244,[1]Hoja1!$A$3:$C$1482,3,0)</f>
        <v>0</v>
      </c>
      <c r="D244" s="50">
        <f>+VLOOKUP(A244,[1]Hoja1!$A$3:$D$1482,4,0)</f>
        <v>0</v>
      </c>
      <c r="E244" s="50">
        <f>+VLOOKUP(A244,[1]Hoja1!$A$3:$E$1482,5,0)</f>
        <v>0</v>
      </c>
      <c r="F244" s="50">
        <f>+VLOOKUP(A244,[1]Hoja1!$A$3:$F$1482,6,0)</f>
        <v>3294.91</v>
      </c>
      <c r="G244" s="50">
        <f>+VLOOKUP(A244,[1]Hoja1!$A$3:$G$1482,7,0)</f>
        <v>100</v>
      </c>
      <c r="H244" s="51">
        <f t="shared" si="3"/>
        <v>3394.91</v>
      </c>
    </row>
    <row r="245" spans="1:8" s="52" customFormat="1" ht="23.25" customHeight="1" x14ac:dyDescent="0.35">
      <c r="A245" s="55">
        <v>4105</v>
      </c>
      <c r="B245" s="48" t="s">
        <v>301</v>
      </c>
      <c r="C245" s="50">
        <f>+VLOOKUP(A245,[1]Hoja1!$A$3:$C$1482,3,0)</f>
        <v>2117227.58</v>
      </c>
      <c r="D245" s="50">
        <f>+VLOOKUP(A245,[1]Hoja1!$A$3:$D$1482,4,0)</f>
        <v>7653.77</v>
      </c>
      <c r="E245" s="50">
        <f>+VLOOKUP(A245,[1]Hoja1!$A$3:$E$1482,5,0)</f>
        <v>2107.54</v>
      </c>
      <c r="F245" s="50">
        <f>+VLOOKUP(A245,[1]Hoja1!$A$3:$F$1482,6,0)</f>
        <v>18167.2</v>
      </c>
      <c r="G245" s="50">
        <f>+VLOOKUP(A245,[1]Hoja1!$A$3:$G$1482,7,0)</f>
        <v>35845.479999999996</v>
      </c>
      <c r="H245" s="51">
        <f t="shared" si="3"/>
        <v>2181001.5700000003</v>
      </c>
    </row>
    <row r="246" spans="1:8" s="52" customFormat="1" ht="23.25" customHeight="1" x14ac:dyDescent="0.35">
      <c r="A246" s="55">
        <v>42</v>
      </c>
      <c r="B246" s="48" t="s">
        <v>45</v>
      </c>
      <c r="C246" s="50">
        <f>+VLOOKUP(A246,[1]Hoja1!$A$3:$C$1482,3,0)</f>
        <v>2021256.8700000003</v>
      </c>
      <c r="D246" s="50">
        <f>+VLOOKUP(A246,[1]Hoja1!$A$3:$D$1482,4,0)</f>
        <v>163369.78</v>
      </c>
      <c r="E246" s="50">
        <f>+VLOOKUP(A246,[1]Hoja1!$A$3:$E$1482,5,0)</f>
        <v>43255.23</v>
      </c>
      <c r="F246" s="50">
        <f>+VLOOKUP(A246,[1]Hoja1!$A$3:$F$1482,6,0)</f>
        <v>96995.809999999983</v>
      </c>
      <c r="G246" s="50">
        <f>+VLOOKUP(A246,[1]Hoja1!$A$3:$G$1482,7,0)</f>
        <v>39910.189999999995</v>
      </c>
      <c r="H246" s="51">
        <f t="shared" si="3"/>
        <v>2364787.8800000004</v>
      </c>
    </row>
    <row r="247" spans="1:8" s="52" customFormat="1" ht="23.25" customHeight="1" x14ac:dyDescent="0.35">
      <c r="A247" s="55">
        <v>4201</v>
      </c>
      <c r="B247" s="48" t="s">
        <v>299</v>
      </c>
      <c r="C247" s="50">
        <f>+VLOOKUP(A247,[1]Hoja1!$A$3:$C$1482,3,0)</f>
        <v>1105420.8900000001</v>
      </c>
      <c r="D247" s="50">
        <f>+VLOOKUP(A247,[1]Hoja1!$A$3:$D$1482,4,0)</f>
        <v>8145.49</v>
      </c>
      <c r="E247" s="50">
        <f>+VLOOKUP(A247,[1]Hoja1!$A$3:$E$1482,5,0)</f>
        <v>4894.13</v>
      </c>
      <c r="F247" s="50">
        <f>+VLOOKUP(A247,[1]Hoja1!$A$3:$F$1482,6,0)</f>
        <v>10333.890000000003</v>
      </c>
      <c r="G247" s="50">
        <f>+VLOOKUP(A247,[1]Hoja1!$A$3:$G$1482,7,0)</f>
        <v>28380.17</v>
      </c>
      <c r="H247" s="51">
        <f t="shared" si="3"/>
        <v>1157174.5699999998</v>
      </c>
    </row>
    <row r="248" spans="1:8" s="52" customFormat="1" ht="23.25" customHeight="1" x14ac:dyDescent="0.35">
      <c r="A248" s="55">
        <v>4202</v>
      </c>
      <c r="B248" s="48" t="s">
        <v>302</v>
      </c>
      <c r="C248" s="50">
        <f>+VLOOKUP(A248,[1]Hoja1!$A$3:$C$1482,3,0)</f>
        <v>6063.11</v>
      </c>
      <c r="D248" s="50">
        <f>+VLOOKUP(A248,[1]Hoja1!$A$3:$D$1482,4,0)</f>
        <v>0</v>
      </c>
      <c r="E248" s="50">
        <f>+VLOOKUP(A248,[1]Hoja1!$A$3:$E$1482,5,0)</f>
        <v>0</v>
      </c>
      <c r="F248" s="50">
        <f>+VLOOKUP(A248,[1]Hoja1!$A$3:$F$1482,6,0)</f>
        <v>0</v>
      </c>
      <c r="G248" s="50">
        <f>+VLOOKUP(A248,[1]Hoja1!$A$3:$G$1482,7,0)</f>
        <v>0</v>
      </c>
      <c r="H248" s="51">
        <f t="shared" si="3"/>
        <v>6063.11</v>
      </c>
    </row>
    <row r="249" spans="1:8" s="52" customFormat="1" ht="23.25" customHeight="1" x14ac:dyDescent="0.35">
      <c r="A249" s="55">
        <v>4203</v>
      </c>
      <c r="B249" s="48" t="s">
        <v>303</v>
      </c>
      <c r="C249" s="50">
        <f>+VLOOKUP(A249,[1]Hoja1!$A$3:$C$1482,3,0)</f>
        <v>179789.08000000002</v>
      </c>
      <c r="D249" s="50">
        <f>+VLOOKUP(A249,[1]Hoja1!$A$3:$D$1482,4,0)</f>
        <v>0</v>
      </c>
      <c r="E249" s="50">
        <f>+VLOOKUP(A249,[1]Hoja1!$A$3:$E$1482,5,0)</f>
        <v>29899.43</v>
      </c>
      <c r="F249" s="50">
        <f>+VLOOKUP(A249,[1]Hoja1!$A$3:$F$1482,6,0)</f>
        <v>81419.240000000005</v>
      </c>
      <c r="G249" s="50">
        <f>+VLOOKUP(A249,[1]Hoja1!$A$3:$G$1482,7,0)</f>
        <v>5367.75</v>
      </c>
      <c r="H249" s="51">
        <f t="shared" si="3"/>
        <v>296475.5</v>
      </c>
    </row>
    <row r="250" spans="1:8" s="52" customFormat="1" ht="23.25" customHeight="1" x14ac:dyDescent="0.35">
      <c r="A250" s="55">
        <v>4204</v>
      </c>
      <c r="B250" s="48" t="s">
        <v>304</v>
      </c>
      <c r="C250" s="50">
        <f>+VLOOKUP(A250,[1]Hoja1!$A$3:$C$1482,3,0)</f>
        <v>0</v>
      </c>
      <c r="D250" s="50">
        <f>+VLOOKUP(A250,[1]Hoja1!$A$3:$D$1482,4,0)</f>
        <v>0</v>
      </c>
      <c r="E250" s="50">
        <f>+VLOOKUP(A250,[1]Hoja1!$A$3:$E$1482,5,0)</f>
        <v>1333.62</v>
      </c>
      <c r="F250" s="50">
        <f>+VLOOKUP(A250,[1]Hoja1!$A$3:$F$1482,6,0)</f>
        <v>0</v>
      </c>
      <c r="G250" s="50">
        <f>+VLOOKUP(A250,[1]Hoja1!$A$3:$G$1482,7,0)</f>
        <v>0</v>
      </c>
      <c r="H250" s="51">
        <f t="shared" si="3"/>
        <v>1333.62</v>
      </c>
    </row>
    <row r="251" spans="1:8" s="52" customFormat="1" ht="23.25" customHeight="1" x14ac:dyDescent="0.35">
      <c r="A251" s="55">
        <v>4205</v>
      </c>
      <c r="B251" s="48" t="s">
        <v>305</v>
      </c>
      <c r="C251" s="50">
        <f>+VLOOKUP(A251,[1]Hoja1!$A$3:$C$1482,3,0)</f>
        <v>20968.23</v>
      </c>
      <c r="D251" s="50">
        <f>+VLOOKUP(A251,[1]Hoja1!$A$3:$D$1482,4,0)</f>
        <v>0</v>
      </c>
      <c r="E251" s="50">
        <f>+VLOOKUP(A251,[1]Hoja1!$A$3:$E$1482,5,0)</f>
        <v>0</v>
      </c>
      <c r="F251" s="50">
        <f>+VLOOKUP(A251,[1]Hoja1!$A$3:$F$1482,6,0)</f>
        <v>0</v>
      </c>
      <c r="G251" s="50">
        <f>+VLOOKUP(A251,[1]Hoja1!$A$3:$G$1482,7,0)</f>
        <v>0</v>
      </c>
      <c r="H251" s="51">
        <f t="shared" si="3"/>
        <v>20968.23</v>
      </c>
    </row>
    <row r="252" spans="1:8" s="52" customFormat="1" ht="23.25" customHeight="1" x14ac:dyDescent="0.35">
      <c r="A252" s="55">
        <v>4290</v>
      </c>
      <c r="B252" s="48" t="s">
        <v>306</v>
      </c>
      <c r="C252" s="50">
        <f>+VLOOKUP(A252,[1]Hoja1!$A$3:$C$1482,3,0)</f>
        <v>709015.55999999994</v>
      </c>
      <c r="D252" s="50">
        <f>+VLOOKUP(A252,[1]Hoja1!$A$3:$D$1482,4,0)</f>
        <v>155224.29</v>
      </c>
      <c r="E252" s="50">
        <f>+VLOOKUP(A252,[1]Hoja1!$A$3:$E$1482,5,0)</f>
        <v>7128.05</v>
      </c>
      <c r="F252" s="50">
        <f>+VLOOKUP(A252,[1]Hoja1!$A$3:$F$1482,6,0)</f>
        <v>5242.6800000000012</v>
      </c>
      <c r="G252" s="50">
        <f>+VLOOKUP(A252,[1]Hoja1!$A$3:$G$1482,7,0)</f>
        <v>6162.2699999999986</v>
      </c>
      <c r="H252" s="51">
        <f t="shared" si="3"/>
        <v>882772.85000000009</v>
      </c>
    </row>
    <row r="253" spans="1:8" s="52" customFormat="1" ht="23.25" customHeight="1" x14ac:dyDescent="0.35">
      <c r="A253" s="55">
        <v>43</v>
      </c>
      <c r="B253" s="48" t="s">
        <v>307</v>
      </c>
      <c r="C253" s="50">
        <f>+VLOOKUP(A253,[1]Hoja1!$A$3:$C$1482,3,0)</f>
        <v>3685229.5600000005</v>
      </c>
      <c r="D253" s="50">
        <f>+VLOOKUP(A253,[1]Hoja1!$A$3:$D$1482,4,0)</f>
        <v>384063.47</v>
      </c>
      <c r="E253" s="50">
        <f>+VLOOKUP(A253,[1]Hoja1!$A$3:$E$1482,5,0)</f>
        <v>33169.199999999997</v>
      </c>
      <c r="F253" s="50">
        <f>+VLOOKUP(A253,[1]Hoja1!$A$3:$F$1482,6,0)</f>
        <v>7667.16</v>
      </c>
      <c r="G253" s="50">
        <f>+VLOOKUP(A253,[1]Hoja1!$A$3:$G$1482,7,0)</f>
        <v>29508.46</v>
      </c>
      <c r="H253" s="51">
        <f t="shared" si="3"/>
        <v>4139637.8500000006</v>
      </c>
    </row>
    <row r="254" spans="1:8" s="52" customFormat="1" ht="23.25" customHeight="1" x14ac:dyDescent="0.35">
      <c r="A254" s="55">
        <v>4302</v>
      </c>
      <c r="B254" s="48" t="s">
        <v>308</v>
      </c>
      <c r="C254" s="50">
        <f>+VLOOKUP(A254,[1]Hoja1!$A$3:$C$1482,3,0)</f>
        <v>409095.02999999997</v>
      </c>
      <c r="D254" s="50">
        <f>+VLOOKUP(A254,[1]Hoja1!$A$3:$D$1482,4,0)</f>
        <v>10324.33</v>
      </c>
      <c r="E254" s="50">
        <f>+VLOOKUP(A254,[1]Hoja1!$A$3:$E$1482,5,0)</f>
        <v>0</v>
      </c>
      <c r="F254" s="50">
        <f>+VLOOKUP(A254,[1]Hoja1!$A$3:$F$1482,6,0)</f>
        <v>0</v>
      </c>
      <c r="G254" s="50">
        <f>+VLOOKUP(A254,[1]Hoja1!$A$3:$G$1482,7,0)</f>
        <v>0</v>
      </c>
      <c r="H254" s="51">
        <f t="shared" si="3"/>
        <v>419419.36</v>
      </c>
    </row>
    <row r="255" spans="1:8" s="52" customFormat="1" ht="23.25" customHeight="1" x14ac:dyDescent="0.35">
      <c r="A255" s="55">
        <v>4303</v>
      </c>
      <c r="B255" s="48" t="s">
        <v>309</v>
      </c>
      <c r="C255" s="50">
        <f>+VLOOKUP(A255,[1]Hoja1!$A$3:$C$1482,3,0)</f>
        <v>170599.47999999998</v>
      </c>
      <c r="D255" s="50">
        <f>+VLOOKUP(A255,[1]Hoja1!$A$3:$D$1482,4,0)</f>
        <v>0</v>
      </c>
      <c r="E255" s="50">
        <f>+VLOOKUP(A255,[1]Hoja1!$A$3:$E$1482,5,0)</f>
        <v>6173.69</v>
      </c>
      <c r="F255" s="50">
        <f>+VLOOKUP(A255,[1]Hoja1!$A$3:$F$1482,6,0)</f>
        <v>7667.16</v>
      </c>
      <c r="G255" s="50">
        <f>+VLOOKUP(A255,[1]Hoja1!$A$3:$G$1482,7,0)</f>
        <v>13521.29</v>
      </c>
      <c r="H255" s="51">
        <f t="shared" si="3"/>
        <v>197961.62</v>
      </c>
    </row>
    <row r="256" spans="1:8" s="52" customFormat="1" ht="23.25" customHeight="1" x14ac:dyDescent="0.35">
      <c r="A256" s="55">
        <v>4304</v>
      </c>
      <c r="B256" s="48" t="s">
        <v>310</v>
      </c>
      <c r="C256" s="50">
        <f>+VLOOKUP(A256,[1]Hoja1!$A$3:$C$1482,3,0)</f>
        <v>5.0999999999999996</v>
      </c>
      <c r="D256" s="50">
        <f>+VLOOKUP(A256,[1]Hoja1!$A$3:$D$1482,4,0)</f>
        <v>0</v>
      </c>
      <c r="E256" s="50">
        <f>+VLOOKUP(A256,[1]Hoja1!$A$3:$E$1482,5,0)</f>
        <v>0</v>
      </c>
      <c r="F256" s="50">
        <f>+VLOOKUP(A256,[1]Hoja1!$A$3:$F$1482,6,0)</f>
        <v>0</v>
      </c>
      <c r="G256" s="50">
        <f>+VLOOKUP(A256,[1]Hoja1!$A$3:$G$1482,7,0)</f>
        <v>0</v>
      </c>
      <c r="H256" s="51">
        <f t="shared" si="3"/>
        <v>5.0999999999999996</v>
      </c>
    </row>
    <row r="257" spans="1:8" s="52" customFormat="1" ht="23.25" customHeight="1" x14ac:dyDescent="0.35">
      <c r="A257" s="55">
        <v>4305</v>
      </c>
      <c r="B257" s="48" t="s">
        <v>311</v>
      </c>
      <c r="C257" s="50">
        <f>+VLOOKUP(A257,[1]Hoja1!$A$3:$C$1482,3,0)</f>
        <v>0</v>
      </c>
      <c r="D257" s="50">
        <f>+VLOOKUP(A257,[1]Hoja1!$A$3:$D$1482,4,0)</f>
        <v>0</v>
      </c>
      <c r="E257" s="50">
        <f>+VLOOKUP(A257,[1]Hoja1!$A$3:$E$1482,5,0)</f>
        <v>0</v>
      </c>
      <c r="F257" s="50">
        <f>+VLOOKUP(A257,[1]Hoja1!$A$3:$F$1482,6,0)</f>
        <v>0</v>
      </c>
      <c r="G257" s="50">
        <f>+VLOOKUP(A257,[1]Hoja1!$A$3:$G$1482,7,0)</f>
        <v>0</v>
      </c>
      <c r="H257" s="51">
        <f t="shared" si="3"/>
        <v>0</v>
      </c>
    </row>
    <row r="258" spans="1:8" s="52" customFormat="1" ht="23.25" customHeight="1" x14ac:dyDescent="0.35">
      <c r="A258" s="55">
        <v>4306</v>
      </c>
      <c r="B258" s="48" t="s">
        <v>312</v>
      </c>
      <c r="C258" s="50">
        <f>+VLOOKUP(A258,[1]Hoja1!$A$3:$C$1482,3,0)</f>
        <v>3105529.95</v>
      </c>
      <c r="D258" s="50">
        <f>+VLOOKUP(A258,[1]Hoja1!$A$3:$D$1482,4,0)</f>
        <v>373739.14</v>
      </c>
      <c r="E258" s="50">
        <f>+VLOOKUP(A258,[1]Hoja1!$A$3:$E$1482,5,0)</f>
        <v>26995.51</v>
      </c>
      <c r="F258" s="50">
        <f>+VLOOKUP(A258,[1]Hoja1!$A$3:$F$1482,6,0)</f>
        <v>0</v>
      </c>
      <c r="G258" s="50">
        <f>+VLOOKUP(A258,[1]Hoja1!$A$3:$G$1482,7,0)</f>
        <v>15987.17</v>
      </c>
      <c r="H258" s="51">
        <f t="shared" si="3"/>
        <v>3522251.77</v>
      </c>
    </row>
    <row r="259" spans="1:8" s="52" customFormat="1" ht="23.25" customHeight="1" x14ac:dyDescent="0.35">
      <c r="A259" s="55">
        <v>44</v>
      </c>
      <c r="B259" s="48" t="s">
        <v>46</v>
      </c>
      <c r="C259" s="50">
        <f>+VLOOKUP(A259,[1]Hoja1!$A$3:$C$1482,3,0)</f>
        <v>72102630.810000002</v>
      </c>
      <c r="D259" s="50">
        <f>+VLOOKUP(A259,[1]Hoja1!$A$3:$D$1482,4,0)</f>
        <v>27039008.790000003</v>
      </c>
      <c r="E259" s="50">
        <f>+VLOOKUP(A259,[1]Hoja1!$A$3:$E$1482,5,0)</f>
        <v>15003227.000000002</v>
      </c>
      <c r="F259" s="50">
        <f>+VLOOKUP(A259,[1]Hoja1!$A$3:$F$1482,6,0)</f>
        <v>4789891.4600000018</v>
      </c>
      <c r="G259" s="50">
        <f>+VLOOKUP(A259,[1]Hoja1!$A$3:$G$1482,7,0)</f>
        <v>1625966.6099999996</v>
      </c>
      <c r="H259" s="51">
        <f t="shared" si="3"/>
        <v>120560724.67000002</v>
      </c>
    </row>
    <row r="260" spans="1:8" s="52" customFormat="1" ht="23.25" customHeight="1" x14ac:dyDescent="0.35">
      <c r="A260" s="55">
        <v>4401</v>
      </c>
      <c r="B260" s="48" t="s">
        <v>313</v>
      </c>
      <c r="C260" s="50">
        <f>+VLOOKUP(A260,[1]Hoja1!$A$3:$C$1482,3,0)</f>
        <v>1609158.2800000003</v>
      </c>
      <c r="D260" s="50">
        <f>+VLOOKUP(A260,[1]Hoja1!$A$3:$D$1482,4,0)</f>
        <v>406671.68</v>
      </c>
      <c r="E260" s="50">
        <f>+VLOOKUP(A260,[1]Hoja1!$A$3:$E$1482,5,0)</f>
        <v>85482.6</v>
      </c>
      <c r="F260" s="50">
        <f>+VLOOKUP(A260,[1]Hoja1!$A$3:$F$1482,6,0)</f>
        <v>85479.150000000009</v>
      </c>
      <c r="G260" s="50">
        <f>+VLOOKUP(A260,[1]Hoja1!$A$3:$G$1482,7,0)</f>
        <v>874.4</v>
      </c>
      <c r="H260" s="51">
        <f t="shared" si="3"/>
        <v>2187666.11</v>
      </c>
    </row>
    <row r="261" spans="1:8" s="52" customFormat="1" ht="23.25" customHeight="1" x14ac:dyDescent="0.35">
      <c r="A261" s="55">
        <v>4402</v>
      </c>
      <c r="B261" s="48" t="s">
        <v>314</v>
      </c>
      <c r="C261" s="50">
        <f>+VLOOKUP(A261,[1]Hoja1!$A$3:$C$1482,3,0)</f>
        <v>63213769.380000003</v>
      </c>
      <c r="D261" s="50">
        <f>+VLOOKUP(A261,[1]Hoja1!$A$3:$D$1482,4,0)</f>
        <v>21259817.860000007</v>
      </c>
      <c r="E261" s="50">
        <f>+VLOOKUP(A261,[1]Hoja1!$A$3:$E$1482,5,0)</f>
        <v>13196041.360000003</v>
      </c>
      <c r="F261" s="50">
        <f>+VLOOKUP(A261,[1]Hoja1!$A$3:$F$1482,6,0)</f>
        <v>3941273.25</v>
      </c>
      <c r="G261" s="50">
        <f>+VLOOKUP(A261,[1]Hoja1!$A$3:$G$1482,7,0)</f>
        <v>1437801.2499999995</v>
      </c>
      <c r="H261" s="51">
        <f t="shared" si="3"/>
        <v>103048703.10000001</v>
      </c>
    </row>
    <row r="262" spans="1:8" s="52" customFormat="1" ht="23.25" customHeight="1" x14ac:dyDescent="0.35">
      <c r="A262" s="55">
        <v>4403</v>
      </c>
      <c r="B262" s="48" t="s">
        <v>315</v>
      </c>
      <c r="C262" s="50">
        <f>+VLOOKUP(A262,[1]Hoja1!$A$3:$C$1482,3,0)</f>
        <v>5982307.9099999992</v>
      </c>
      <c r="D262" s="50">
        <f>+VLOOKUP(A262,[1]Hoja1!$A$3:$D$1482,4,0)</f>
        <v>3932400.9800000004</v>
      </c>
      <c r="E262" s="50">
        <f>+VLOOKUP(A262,[1]Hoja1!$A$3:$E$1482,5,0)</f>
        <v>1456658.0499999998</v>
      </c>
      <c r="F262" s="50">
        <f>+VLOOKUP(A262,[1]Hoja1!$A$3:$F$1482,6,0)</f>
        <v>628790.98</v>
      </c>
      <c r="G262" s="50">
        <f>+VLOOKUP(A262,[1]Hoja1!$A$3:$G$1482,7,0)</f>
        <v>155174.90000000002</v>
      </c>
      <c r="H262" s="51">
        <f t="shared" si="3"/>
        <v>12155332.820000002</v>
      </c>
    </row>
    <row r="263" spans="1:8" s="52" customFormat="1" ht="23.25" customHeight="1" x14ac:dyDescent="0.35">
      <c r="A263" s="55">
        <v>4404</v>
      </c>
      <c r="B263" s="48" t="s">
        <v>316</v>
      </c>
      <c r="C263" s="50">
        <f>+VLOOKUP(A263,[1]Hoja1!$A$3:$C$1482,3,0)</f>
        <v>1003593.19</v>
      </c>
      <c r="D263" s="50">
        <f>+VLOOKUP(A263,[1]Hoja1!$A$3:$D$1482,4,0)</f>
        <v>953970.24000000011</v>
      </c>
      <c r="E263" s="50">
        <f>+VLOOKUP(A263,[1]Hoja1!$A$3:$E$1482,5,0)</f>
        <v>67865.789999999994</v>
      </c>
      <c r="F263" s="50">
        <f>+VLOOKUP(A263,[1]Hoja1!$A$3:$F$1482,6,0)</f>
        <v>15864.42</v>
      </c>
      <c r="G263" s="50">
        <f>+VLOOKUP(A263,[1]Hoja1!$A$3:$G$1482,7,0)</f>
        <v>0</v>
      </c>
      <c r="H263" s="51">
        <f t="shared" si="3"/>
        <v>2041293.6400000001</v>
      </c>
    </row>
    <row r="264" spans="1:8" s="52" customFormat="1" ht="23.25" customHeight="1" x14ac:dyDescent="0.35">
      <c r="A264" s="55">
        <v>4405</v>
      </c>
      <c r="B264" s="48" t="s">
        <v>317</v>
      </c>
      <c r="C264" s="50">
        <f>+VLOOKUP(A264,[1]Hoja1!$A$3:$C$1482,3,0)</f>
        <v>286652.56000000006</v>
      </c>
      <c r="D264" s="50">
        <f>+VLOOKUP(A264,[1]Hoja1!$A$3:$D$1482,4,0)</f>
        <v>436148.08000000007</v>
      </c>
      <c r="E264" s="50">
        <f>+VLOOKUP(A264,[1]Hoja1!$A$3:$E$1482,5,0)</f>
        <v>195479.19999999998</v>
      </c>
      <c r="F264" s="50">
        <f>+VLOOKUP(A264,[1]Hoja1!$A$3:$F$1482,6,0)</f>
        <v>118483.66</v>
      </c>
      <c r="G264" s="50">
        <f>+VLOOKUP(A264,[1]Hoja1!$A$3:$G$1482,7,0)</f>
        <v>32116.059999999998</v>
      </c>
      <c r="H264" s="51">
        <f t="shared" si="3"/>
        <v>1068879.56</v>
      </c>
    </row>
    <row r="265" spans="1:8" s="52" customFormat="1" ht="23.25" customHeight="1" x14ac:dyDescent="0.35">
      <c r="A265" s="55">
        <v>4406</v>
      </c>
      <c r="B265" s="48" t="s">
        <v>302</v>
      </c>
      <c r="C265" s="50">
        <f>+VLOOKUP(A265,[1]Hoja1!$A$3:$C$1482,3,0)</f>
        <v>7149.49</v>
      </c>
      <c r="D265" s="50">
        <f>+VLOOKUP(A265,[1]Hoja1!$A$3:$D$1482,4,0)</f>
        <v>49999.95</v>
      </c>
      <c r="E265" s="50">
        <f>+VLOOKUP(A265,[1]Hoja1!$A$3:$E$1482,5,0)</f>
        <v>1700</v>
      </c>
      <c r="F265" s="50">
        <f>+VLOOKUP(A265,[1]Hoja1!$A$3:$F$1482,6,0)</f>
        <v>0</v>
      </c>
      <c r="G265" s="50">
        <f>+VLOOKUP(A265,[1]Hoja1!$A$3:$G$1482,7,0)</f>
        <v>0</v>
      </c>
      <c r="H265" s="51">
        <f t="shared" si="3"/>
        <v>58849.439999999995</v>
      </c>
    </row>
    <row r="266" spans="1:8" s="52" customFormat="1" ht="23.25" customHeight="1" x14ac:dyDescent="0.35">
      <c r="A266" s="55">
        <v>4407</v>
      </c>
      <c r="B266" s="48" t="s">
        <v>318</v>
      </c>
      <c r="C266" s="50">
        <f>+VLOOKUP(A266,[1]Hoja1!$A$3:$C$1482,3,0)</f>
        <v>0</v>
      </c>
      <c r="D266" s="50">
        <f>+VLOOKUP(A266,[1]Hoja1!$A$3:$D$1482,4,0)</f>
        <v>0</v>
      </c>
      <c r="E266" s="50">
        <f>+VLOOKUP(A266,[1]Hoja1!$A$3:$E$1482,5,0)</f>
        <v>0</v>
      </c>
      <c r="F266" s="50">
        <f>+VLOOKUP(A266,[1]Hoja1!$A$3:$F$1482,6,0)</f>
        <v>0</v>
      </c>
      <c r="G266" s="50">
        <f>+VLOOKUP(A266,[1]Hoja1!$A$3:$G$1482,7,0)</f>
        <v>0</v>
      </c>
      <c r="H266" s="51">
        <f t="shared" si="3"/>
        <v>0</v>
      </c>
    </row>
    <row r="267" spans="1:8" s="52" customFormat="1" ht="23.25" customHeight="1" x14ac:dyDescent="0.35">
      <c r="A267" s="55">
        <v>45</v>
      </c>
      <c r="B267" s="48" t="s">
        <v>319</v>
      </c>
      <c r="C267" s="50">
        <f>+VLOOKUP(A267,[1]Hoja1!$A$3:$C$1482,3,0)</f>
        <v>324274482.53000003</v>
      </c>
      <c r="D267" s="50">
        <f>+VLOOKUP(A267,[1]Hoja1!$A$3:$D$1482,4,0)</f>
        <v>113047910.64999999</v>
      </c>
      <c r="E267" s="50">
        <f>+VLOOKUP(A267,[1]Hoja1!$A$3:$E$1482,5,0)</f>
        <v>71000833.74000001</v>
      </c>
      <c r="F267" s="50">
        <f>+VLOOKUP(A267,[1]Hoja1!$A$3:$F$1482,6,0)</f>
        <v>37195653.70000001</v>
      </c>
      <c r="G267" s="50">
        <f>+VLOOKUP(A267,[1]Hoja1!$A$3:$G$1482,7,0)</f>
        <v>12032155.819999987</v>
      </c>
      <c r="H267" s="51">
        <f t="shared" si="3"/>
        <v>557551036.43999994</v>
      </c>
    </row>
    <row r="268" spans="1:8" s="52" customFormat="1" ht="23.25" customHeight="1" x14ac:dyDescent="0.35">
      <c r="A268" s="55">
        <v>4501</v>
      </c>
      <c r="B268" s="48" t="s">
        <v>320</v>
      </c>
      <c r="C268" s="50">
        <f>+VLOOKUP(A268,[1]Hoja1!$A$3:$C$1482,3,0)</f>
        <v>142946509.18000001</v>
      </c>
      <c r="D268" s="50">
        <f>+VLOOKUP(A268,[1]Hoja1!$A$3:$D$1482,4,0)</f>
        <v>54333828.170000009</v>
      </c>
      <c r="E268" s="50">
        <f>+VLOOKUP(A268,[1]Hoja1!$A$3:$E$1482,5,0)</f>
        <v>32124872.889999993</v>
      </c>
      <c r="F268" s="50">
        <f>+VLOOKUP(A268,[1]Hoja1!$A$3:$F$1482,6,0)</f>
        <v>16080160.09</v>
      </c>
      <c r="G268" s="50">
        <f>+VLOOKUP(A268,[1]Hoja1!$A$3:$G$1482,7,0)</f>
        <v>5554167.7600000007</v>
      </c>
      <c r="H268" s="51">
        <f t="shared" ref="H268:H331" si="4">SUM(C268:G268)</f>
        <v>251039538.09</v>
      </c>
    </row>
    <row r="269" spans="1:8" s="52" customFormat="1" ht="23.25" customHeight="1" x14ac:dyDescent="0.35">
      <c r="A269" s="55">
        <v>4502</v>
      </c>
      <c r="B269" s="48" t="s">
        <v>321</v>
      </c>
      <c r="C269" s="50">
        <f>+VLOOKUP(A269,[1]Hoja1!$A$3:$C$1482,3,0)</f>
        <v>13201663.039999999</v>
      </c>
      <c r="D269" s="50">
        <f>+VLOOKUP(A269,[1]Hoja1!$A$3:$D$1482,4,0)</f>
        <v>8909541.2700000014</v>
      </c>
      <c r="E269" s="50">
        <f>+VLOOKUP(A269,[1]Hoja1!$A$3:$E$1482,5,0)</f>
        <v>8703568.3500000034</v>
      </c>
      <c r="F269" s="50">
        <f>+VLOOKUP(A269,[1]Hoja1!$A$3:$F$1482,6,0)</f>
        <v>6118130.8299999973</v>
      </c>
      <c r="G269" s="50">
        <f>+VLOOKUP(A269,[1]Hoja1!$A$3:$G$1482,7,0)</f>
        <v>2121523.0400000005</v>
      </c>
      <c r="H269" s="51">
        <f t="shared" si="4"/>
        <v>39054426.530000001</v>
      </c>
    </row>
    <row r="270" spans="1:8" s="52" customFormat="1" ht="23.25" customHeight="1" x14ac:dyDescent="0.35">
      <c r="A270" s="55">
        <v>4503</v>
      </c>
      <c r="B270" s="48" t="s">
        <v>322</v>
      </c>
      <c r="C270" s="50">
        <f>+VLOOKUP(A270,[1]Hoja1!$A$3:$C$1482,3,0)</f>
        <v>60274254.149999999</v>
      </c>
      <c r="D270" s="50">
        <f>+VLOOKUP(A270,[1]Hoja1!$A$3:$D$1482,4,0)</f>
        <v>19544794.07</v>
      </c>
      <c r="E270" s="50">
        <f>+VLOOKUP(A270,[1]Hoja1!$A$3:$E$1482,5,0)</f>
        <v>11907371.209999999</v>
      </c>
      <c r="F270" s="50">
        <f>+VLOOKUP(A270,[1]Hoja1!$A$3:$F$1482,6,0)</f>
        <v>6822289.879999998</v>
      </c>
      <c r="G270" s="50">
        <f>+VLOOKUP(A270,[1]Hoja1!$A$3:$G$1482,7,0)</f>
        <v>2100030.879999999</v>
      </c>
      <c r="H270" s="51">
        <f t="shared" si="4"/>
        <v>100648740.18999998</v>
      </c>
    </row>
    <row r="271" spans="1:8" s="52" customFormat="1" ht="23.25" customHeight="1" x14ac:dyDescent="0.35">
      <c r="A271" s="55">
        <v>4504</v>
      </c>
      <c r="B271" s="48" t="s">
        <v>323</v>
      </c>
      <c r="C271" s="50">
        <f>+VLOOKUP(A271,[1]Hoja1!$A$3:$C$1482,3,0)</f>
        <v>48306259.500000007</v>
      </c>
      <c r="D271" s="50">
        <f>+VLOOKUP(A271,[1]Hoja1!$A$3:$D$1482,4,0)</f>
        <v>11948958.839999998</v>
      </c>
      <c r="E271" s="50">
        <f>+VLOOKUP(A271,[1]Hoja1!$A$3:$E$1482,5,0)</f>
        <v>4633527.5199999986</v>
      </c>
      <c r="F271" s="50">
        <f>+VLOOKUP(A271,[1]Hoja1!$A$3:$F$1482,6,0)</f>
        <v>1642652.27</v>
      </c>
      <c r="G271" s="50">
        <f>+VLOOKUP(A271,[1]Hoja1!$A$3:$G$1482,7,0)</f>
        <v>482004.14999999985</v>
      </c>
      <c r="H271" s="51">
        <f t="shared" si="4"/>
        <v>67013402.280000001</v>
      </c>
    </row>
    <row r="272" spans="1:8" s="52" customFormat="1" ht="23.25" customHeight="1" x14ac:dyDescent="0.35">
      <c r="A272" s="55">
        <v>4505</v>
      </c>
      <c r="B272" s="48" t="s">
        <v>324</v>
      </c>
      <c r="C272" s="50">
        <f>+VLOOKUP(A272,[1]Hoja1!$A$3:$C$1482,3,0)</f>
        <v>18515932.32</v>
      </c>
      <c r="D272" s="50">
        <f>+VLOOKUP(A272,[1]Hoja1!$A$3:$D$1482,4,0)</f>
        <v>6093210.080000001</v>
      </c>
      <c r="E272" s="50">
        <f>+VLOOKUP(A272,[1]Hoja1!$A$3:$E$1482,5,0)</f>
        <v>3751629.2799999984</v>
      </c>
      <c r="F272" s="50">
        <f>+VLOOKUP(A272,[1]Hoja1!$A$3:$F$1482,6,0)</f>
        <v>1567006.7899999989</v>
      </c>
      <c r="G272" s="50">
        <f>+VLOOKUP(A272,[1]Hoja1!$A$3:$G$1482,7,0)</f>
        <v>426279.77000000008</v>
      </c>
      <c r="H272" s="51">
        <f t="shared" si="4"/>
        <v>30354058.239999998</v>
      </c>
    </row>
    <row r="273" spans="1:8" s="52" customFormat="1" ht="23.25" customHeight="1" x14ac:dyDescent="0.35">
      <c r="A273" s="55">
        <v>4506</v>
      </c>
      <c r="B273" s="48" t="s">
        <v>325</v>
      </c>
      <c r="C273" s="50">
        <f>+VLOOKUP(A273,[1]Hoja1!$A$3:$C$1482,3,0)</f>
        <v>7358698.040000001</v>
      </c>
      <c r="D273" s="50">
        <f>+VLOOKUP(A273,[1]Hoja1!$A$3:$D$1482,4,0)</f>
        <v>2307544.9499999997</v>
      </c>
      <c r="E273" s="50">
        <f>+VLOOKUP(A273,[1]Hoja1!$A$3:$E$1482,5,0)</f>
        <v>1608360.2199999995</v>
      </c>
      <c r="F273" s="50">
        <f>+VLOOKUP(A273,[1]Hoja1!$A$3:$F$1482,6,0)</f>
        <v>667613.68000000017</v>
      </c>
      <c r="G273" s="50">
        <f>+VLOOKUP(A273,[1]Hoja1!$A$3:$G$1482,7,0)</f>
        <v>271529.38</v>
      </c>
      <c r="H273" s="51">
        <f t="shared" si="4"/>
        <v>12213746.27</v>
      </c>
    </row>
    <row r="274" spans="1:8" s="52" customFormat="1" ht="23.25" customHeight="1" x14ac:dyDescent="0.35">
      <c r="A274" s="55">
        <v>4507</v>
      </c>
      <c r="B274" s="48" t="s">
        <v>326</v>
      </c>
      <c r="C274" s="50">
        <f>+VLOOKUP(A274,[1]Hoja1!$A$3:$C$1482,3,0)</f>
        <v>33671166.299999997</v>
      </c>
      <c r="D274" s="50">
        <f>+VLOOKUP(A274,[1]Hoja1!$A$3:$D$1482,4,0)</f>
        <v>9910033.2700000014</v>
      </c>
      <c r="E274" s="50">
        <f>+VLOOKUP(A274,[1]Hoja1!$A$3:$E$1482,5,0)</f>
        <v>8271504.2700000023</v>
      </c>
      <c r="F274" s="50">
        <f>+VLOOKUP(A274,[1]Hoja1!$A$3:$F$1482,6,0)</f>
        <v>4297800.1599999983</v>
      </c>
      <c r="G274" s="50">
        <f>+VLOOKUP(A274,[1]Hoja1!$A$3:$G$1482,7,0)</f>
        <v>1076620.8399999996</v>
      </c>
      <c r="H274" s="51">
        <f t="shared" si="4"/>
        <v>57227124.839999996</v>
      </c>
    </row>
    <row r="275" spans="1:8" s="52" customFormat="1" ht="23.25" customHeight="1" x14ac:dyDescent="0.35">
      <c r="A275" s="55">
        <v>46</v>
      </c>
      <c r="B275" s="48" t="s">
        <v>327</v>
      </c>
      <c r="C275" s="50">
        <f>+VLOOKUP(A275,[1]Hoja1!$A$3:$C$1482,3,0)</f>
        <v>253933.91000000006</v>
      </c>
      <c r="D275" s="50">
        <f>+VLOOKUP(A275,[1]Hoja1!$A$3:$D$1482,4,0)</f>
        <v>57178.799999999996</v>
      </c>
      <c r="E275" s="50">
        <f>+VLOOKUP(A275,[1]Hoja1!$A$3:$E$1482,5,0)</f>
        <v>273.99</v>
      </c>
      <c r="F275" s="50">
        <f>+VLOOKUP(A275,[1]Hoja1!$A$3:$F$1482,6,0)</f>
        <v>7324.98</v>
      </c>
      <c r="G275" s="50">
        <f>+VLOOKUP(A275,[1]Hoja1!$A$3:$G$1482,7,0)</f>
        <v>53234.219999999994</v>
      </c>
      <c r="H275" s="51">
        <f t="shared" si="4"/>
        <v>371945.9</v>
      </c>
    </row>
    <row r="276" spans="1:8" s="52" customFormat="1" ht="23.25" customHeight="1" x14ac:dyDescent="0.35">
      <c r="A276" s="55">
        <v>4601</v>
      </c>
      <c r="B276" s="48" t="s">
        <v>328</v>
      </c>
      <c r="C276" s="50">
        <f>+VLOOKUP(A276,[1]Hoja1!$A$3:$C$1482,3,0)</f>
        <v>59447.55</v>
      </c>
      <c r="D276" s="50">
        <f>+VLOOKUP(A276,[1]Hoja1!$A$3:$D$1482,4,0)</f>
        <v>643.74</v>
      </c>
      <c r="E276" s="50">
        <f>+VLOOKUP(A276,[1]Hoja1!$A$3:$E$1482,5,0)</f>
        <v>0</v>
      </c>
      <c r="F276" s="50">
        <f>+VLOOKUP(A276,[1]Hoja1!$A$3:$F$1482,6,0)</f>
        <v>90.03</v>
      </c>
      <c r="G276" s="50">
        <f>+VLOOKUP(A276,[1]Hoja1!$A$3:$G$1482,7,0)</f>
        <v>0</v>
      </c>
      <c r="H276" s="51">
        <f t="shared" si="4"/>
        <v>60181.32</v>
      </c>
    </row>
    <row r="277" spans="1:8" s="52" customFormat="1" ht="23.25" customHeight="1" x14ac:dyDescent="0.35">
      <c r="A277" s="55">
        <v>4602</v>
      </c>
      <c r="B277" s="48" t="s">
        <v>329</v>
      </c>
      <c r="C277" s="50">
        <f>+VLOOKUP(A277,[1]Hoja1!$A$3:$C$1482,3,0)</f>
        <v>4000</v>
      </c>
      <c r="D277" s="50">
        <f>+VLOOKUP(A277,[1]Hoja1!$A$3:$D$1482,4,0)</f>
        <v>0</v>
      </c>
      <c r="E277" s="50">
        <f>+VLOOKUP(A277,[1]Hoja1!$A$3:$E$1482,5,0)</f>
        <v>0</v>
      </c>
      <c r="F277" s="50">
        <f>+VLOOKUP(A277,[1]Hoja1!$A$3:$F$1482,6,0)</f>
        <v>0</v>
      </c>
      <c r="G277" s="50">
        <f>+VLOOKUP(A277,[1]Hoja1!$A$3:$G$1482,7,0)</f>
        <v>0</v>
      </c>
      <c r="H277" s="51">
        <f t="shared" si="4"/>
        <v>4000</v>
      </c>
    </row>
    <row r="278" spans="1:8" s="52" customFormat="1" ht="23.25" customHeight="1" x14ac:dyDescent="0.35">
      <c r="A278" s="55">
        <v>4690</v>
      </c>
      <c r="B278" s="48" t="s">
        <v>330</v>
      </c>
      <c r="C278" s="50">
        <f>+VLOOKUP(A278,[1]Hoja1!$A$3:$C$1482,3,0)</f>
        <v>190486.36</v>
      </c>
      <c r="D278" s="50">
        <f>+VLOOKUP(A278,[1]Hoja1!$A$3:$D$1482,4,0)</f>
        <v>56535.06</v>
      </c>
      <c r="E278" s="50">
        <f>+VLOOKUP(A278,[1]Hoja1!$A$3:$E$1482,5,0)</f>
        <v>273.99</v>
      </c>
      <c r="F278" s="50">
        <f>+VLOOKUP(A278,[1]Hoja1!$A$3:$F$1482,6,0)</f>
        <v>7234.95</v>
      </c>
      <c r="G278" s="50">
        <f>+VLOOKUP(A278,[1]Hoja1!$A$3:$G$1482,7,0)</f>
        <v>53234.219999999994</v>
      </c>
      <c r="H278" s="51">
        <f t="shared" si="4"/>
        <v>307764.57999999996</v>
      </c>
    </row>
    <row r="279" spans="1:8" s="52" customFormat="1" ht="23.25" customHeight="1" x14ac:dyDescent="0.35">
      <c r="A279" s="55">
        <v>47</v>
      </c>
      <c r="B279" s="48" t="s">
        <v>47</v>
      </c>
      <c r="C279" s="50">
        <f>+VLOOKUP(A279,[1]Hoja1!$A$3:$C$1482,3,0)</f>
        <v>4825320.7799999993</v>
      </c>
      <c r="D279" s="50">
        <f>+VLOOKUP(A279,[1]Hoja1!$A$3:$D$1482,4,0)</f>
        <v>2389423.9599999995</v>
      </c>
      <c r="E279" s="50">
        <f>+VLOOKUP(A279,[1]Hoja1!$A$3:$E$1482,5,0)</f>
        <v>1209396.3999999997</v>
      </c>
      <c r="F279" s="50">
        <f>+VLOOKUP(A279,[1]Hoja1!$A$3:$F$1482,6,0)</f>
        <v>544176.49000000011</v>
      </c>
      <c r="G279" s="50">
        <f>+VLOOKUP(A279,[1]Hoja1!$A$3:$G$1482,7,0)</f>
        <v>111460.84000000003</v>
      </c>
      <c r="H279" s="51">
        <f t="shared" si="4"/>
        <v>9079778.4699999988</v>
      </c>
    </row>
    <row r="280" spans="1:8" s="52" customFormat="1" ht="23.25" customHeight="1" x14ac:dyDescent="0.35">
      <c r="A280" s="55">
        <v>4701</v>
      </c>
      <c r="B280" s="48" t="s">
        <v>331</v>
      </c>
      <c r="C280" s="50">
        <f>+VLOOKUP(A280,[1]Hoja1!$A$3:$C$1482,3,0)</f>
        <v>67710.7</v>
      </c>
      <c r="D280" s="50">
        <f>+VLOOKUP(A280,[1]Hoja1!$A$3:$D$1482,4,0)</f>
        <v>32723.56</v>
      </c>
      <c r="E280" s="50">
        <f>+VLOOKUP(A280,[1]Hoja1!$A$3:$E$1482,5,0)</f>
        <v>18011.259999999998</v>
      </c>
      <c r="F280" s="50">
        <f>+VLOOKUP(A280,[1]Hoja1!$A$3:$F$1482,6,0)</f>
        <v>4407.03</v>
      </c>
      <c r="G280" s="50">
        <f>+VLOOKUP(A280,[1]Hoja1!$A$3:$G$1482,7,0)</f>
        <v>620.72</v>
      </c>
      <c r="H280" s="51">
        <f t="shared" si="4"/>
        <v>123473.26999999999</v>
      </c>
    </row>
    <row r="281" spans="1:8" s="52" customFormat="1" ht="23.25" customHeight="1" x14ac:dyDescent="0.35">
      <c r="A281" s="55">
        <v>4702</v>
      </c>
      <c r="B281" s="48" t="s">
        <v>332</v>
      </c>
      <c r="C281" s="50">
        <f>+VLOOKUP(A281,[1]Hoja1!$A$3:$C$1482,3,0)</f>
        <v>43582.720000000001</v>
      </c>
      <c r="D281" s="50">
        <f>+VLOOKUP(A281,[1]Hoja1!$A$3:$D$1482,4,0)</f>
        <v>44221.82</v>
      </c>
      <c r="E281" s="50">
        <f>+VLOOKUP(A281,[1]Hoja1!$A$3:$E$1482,5,0)</f>
        <v>32106.35</v>
      </c>
      <c r="F281" s="50">
        <f>+VLOOKUP(A281,[1]Hoja1!$A$3:$F$1482,6,0)</f>
        <v>0</v>
      </c>
      <c r="G281" s="50">
        <f>+VLOOKUP(A281,[1]Hoja1!$A$3:$G$1482,7,0)</f>
        <v>0</v>
      </c>
      <c r="H281" s="51">
        <f t="shared" si="4"/>
        <v>119910.89000000001</v>
      </c>
    </row>
    <row r="282" spans="1:8" s="52" customFormat="1" ht="23.25" customHeight="1" x14ac:dyDescent="0.35">
      <c r="A282" s="55">
        <v>4703</v>
      </c>
      <c r="B282" s="48" t="s">
        <v>333</v>
      </c>
      <c r="C282" s="50">
        <f>+VLOOKUP(A282,[1]Hoja1!$A$3:$C$1482,3,0)</f>
        <v>4314877.6400000006</v>
      </c>
      <c r="D282" s="50">
        <f>+VLOOKUP(A282,[1]Hoja1!$A$3:$D$1482,4,0)</f>
        <v>1781947.81</v>
      </c>
      <c r="E282" s="50">
        <f>+VLOOKUP(A282,[1]Hoja1!$A$3:$E$1482,5,0)</f>
        <v>393581.11000000004</v>
      </c>
      <c r="F282" s="50">
        <f>+VLOOKUP(A282,[1]Hoja1!$A$3:$F$1482,6,0)</f>
        <v>333544.20000000007</v>
      </c>
      <c r="G282" s="50">
        <f>+VLOOKUP(A282,[1]Hoja1!$A$3:$G$1482,7,0)</f>
        <v>35134.639999999999</v>
      </c>
      <c r="H282" s="51">
        <f t="shared" si="4"/>
        <v>6859085.4000000013</v>
      </c>
    </row>
    <row r="283" spans="1:8" s="52" customFormat="1" ht="23.25" customHeight="1" x14ac:dyDescent="0.35">
      <c r="A283" s="55">
        <v>4790</v>
      </c>
      <c r="B283" s="48" t="s">
        <v>224</v>
      </c>
      <c r="C283" s="50">
        <f>+VLOOKUP(A283,[1]Hoja1!$A$3:$C$1482,3,0)</f>
        <v>399149.72</v>
      </c>
      <c r="D283" s="50">
        <f>+VLOOKUP(A283,[1]Hoja1!$A$3:$D$1482,4,0)</f>
        <v>530530.7699999999</v>
      </c>
      <c r="E283" s="50">
        <f>+VLOOKUP(A283,[1]Hoja1!$A$3:$E$1482,5,0)</f>
        <v>765697.67999999993</v>
      </c>
      <c r="F283" s="50">
        <f>+VLOOKUP(A283,[1]Hoja1!$A$3:$F$1482,6,0)</f>
        <v>206225.26</v>
      </c>
      <c r="G283" s="50">
        <f>+VLOOKUP(A283,[1]Hoja1!$A$3:$G$1482,7,0)</f>
        <v>75705.48</v>
      </c>
      <c r="H283" s="51">
        <f t="shared" si="4"/>
        <v>1977308.91</v>
      </c>
    </row>
    <row r="284" spans="1:8" s="52" customFormat="1" ht="23.25" customHeight="1" x14ac:dyDescent="0.35">
      <c r="A284" s="55">
        <v>48</v>
      </c>
      <c r="B284" s="48" t="s">
        <v>334</v>
      </c>
      <c r="C284" s="50">
        <f>+VLOOKUP(A284,[1]Hoja1!$A$3:$C$1482,3,0)</f>
        <v>46482442.910000004</v>
      </c>
      <c r="D284" s="50">
        <f>+VLOOKUP(A284,[1]Hoja1!$A$3:$D$1482,4,0)</f>
        <v>6051421.6399999997</v>
      </c>
      <c r="E284" s="50">
        <f>+VLOOKUP(A284,[1]Hoja1!$A$3:$E$1482,5,0)</f>
        <v>2613512.9500000002</v>
      </c>
      <c r="F284" s="50">
        <f>+VLOOKUP(A284,[1]Hoja1!$A$3:$F$1482,6,0)</f>
        <v>941429.82999999984</v>
      </c>
      <c r="G284" s="50">
        <f>+VLOOKUP(A284,[1]Hoja1!$A$3:$G$1482,7,0)</f>
        <v>119573.26000000002</v>
      </c>
      <c r="H284" s="51">
        <f t="shared" si="4"/>
        <v>56208380.590000004</v>
      </c>
    </row>
    <row r="285" spans="1:8" s="52" customFormat="1" ht="23.25" customHeight="1" x14ac:dyDescent="0.35">
      <c r="A285" s="55">
        <v>4810</v>
      </c>
      <c r="B285" s="48" t="s">
        <v>335</v>
      </c>
      <c r="C285" s="50">
        <f>+VLOOKUP(A285,[1]Hoja1!$A$3:$C$1482,3,0)</f>
        <v>20539051.809999999</v>
      </c>
      <c r="D285" s="50">
        <f>+VLOOKUP(A285,[1]Hoja1!$A$3:$D$1482,4,0)</f>
        <v>2572580.5099999998</v>
      </c>
      <c r="E285" s="50">
        <f>+VLOOKUP(A285,[1]Hoja1!$A$3:$E$1482,5,0)</f>
        <v>1039395.8100000002</v>
      </c>
      <c r="F285" s="50">
        <f>+VLOOKUP(A285,[1]Hoja1!$A$3:$F$1482,6,0)</f>
        <v>345312.55999999994</v>
      </c>
      <c r="G285" s="50">
        <f>+VLOOKUP(A285,[1]Hoja1!$A$3:$G$1482,7,0)</f>
        <v>49411.1</v>
      </c>
      <c r="H285" s="51">
        <f t="shared" si="4"/>
        <v>24545751.789999999</v>
      </c>
    </row>
    <row r="286" spans="1:8" s="52" customFormat="1" ht="23.25" customHeight="1" x14ac:dyDescent="0.35">
      <c r="A286" s="55">
        <v>4815</v>
      </c>
      <c r="B286" s="48" t="s">
        <v>336</v>
      </c>
      <c r="C286" s="50">
        <f>+VLOOKUP(A286,[1]Hoja1!$A$3:$C$1482,3,0)</f>
        <v>25907205.940000001</v>
      </c>
      <c r="D286" s="50">
        <f>+VLOOKUP(A286,[1]Hoja1!$A$3:$D$1482,4,0)</f>
        <v>3476889.850000001</v>
      </c>
      <c r="E286" s="50">
        <f>+VLOOKUP(A286,[1]Hoja1!$A$3:$E$1482,5,0)</f>
        <v>1550664.0699999998</v>
      </c>
      <c r="F286" s="50">
        <f>+VLOOKUP(A286,[1]Hoja1!$A$3:$F$1482,6,0)</f>
        <v>524786.35999999987</v>
      </c>
      <c r="G286" s="50">
        <f>+VLOOKUP(A286,[1]Hoja1!$A$3:$G$1482,7,0)</f>
        <v>66687.169999999969</v>
      </c>
      <c r="H286" s="51">
        <f t="shared" si="4"/>
        <v>31526233.390000004</v>
      </c>
    </row>
    <row r="287" spans="1:8" s="52" customFormat="1" ht="23.25" customHeight="1" x14ac:dyDescent="0.35">
      <c r="A287" s="55">
        <v>4890</v>
      </c>
      <c r="B287" s="48" t="s">
        <v>224</v>
      </c>
      <c r="C287" s="50">
        <f>+VLOOKUP(A287,[1]Hoja1!$A$3:$C$1482,3,0)</f>
        <v>36185.160000000003</v>
      </c>
      <c r="D287" s="50">
        <f>+VLOOKUP(A287,[1]Hoja1!$A$3:$D$1482,4,0)</f>
        <v>1951.28</v>
      </c>
      <c r="E287" s="50">
        <f>+VLOOKUP(A287,[1]Hoja1!$A$3:$E$1482,5,0)</f>
        <v>23453.070000000003</v>
      </c>
      <c r="F287" s="50">
        <f>+VLOOKUP(A287,[1]Hoja1!$A$3:$F$1482,6,0)</f>
        <v>71330.91</v>
      </c>
      <c r="G287" s="50">
        <f>+VLOOKUP(A287,[1]Hoja1!$A$3:$G$1482,7,0)</f>
        <v>3474.9900000000007</v>
      </c>
      <c r="H287" s="51">
        <f t="shared" si="4"/>
        <v>136395.41</v>
      </c>
    </row>
    <row r="288" spans="1:8" s="52" customFormat="1" ht="23.25" customHeight="1" x14ac:dyDescent="0.35">
      <c r="A288" s="55">
        <v>5</v>
      </c>
      <c r="B288" s="48" t="s">
        <v>48</v>
      </c>
      <c r="C288" s="50">
        <f>+VLOOKUP(A288,[1]Hoja1!$A$3:$C$1482,3,0)</f>
        <v>908511506.53999996</v>
      </c>
      <c r="D288" s="50">
        <f>+VLOOKUP(A288,[1]Hoja1!$A$3:$D$1482,4,0)</f>
        <v>240645087.31000006</v>
      </c>
      <c r="E288" s="50">
        <f>+VLOOKUP(A288,[1]Hoja1!$A$3:$E$1482,5,0)</f>
        <v>137035350.83000001</v>
      </c>
      <c r="F288" s="50">
        <f>+VLOOKUP(A288,[1]Hoja1!$A$3:$F$1482,6,0)</f>
        <v>66869028.50999999</v>
      </c>
      <c r="G288" s="50">
        <f>+VLOOKUP(A288,[1]Hoja1!$A$3:$G$1482,7,0)</f>
        <v>17812659.429999989</v>
      </c>
      <c r="H288" s="51">
        <f t="shared" si="4"/>
        <v>1370873632.6199999</v>
      </c>
    </row>
    <row r="289" spans="1:8" s="52" customFormat="1" ht="23.25" customHeight="1" x14ac:dyDescent="0.35">
      <c r="A289" s="55">
        <v>51</v>
      </c>
      <c r="B289" s="48" t="s">
        <v>49</v>
      </c>
      <c r="C289" s="50">
        <f>+VLOOKUP(A289,[1]Hoja1!$A$3:$C$1482,3,0)</f>
        <v>831533536.28999984</v>
      </c>
      <c r="D289" s="50">
        <f>+VLOOKUP(A289,[1]Hoja1!$A$3:$D$1482,4,0)</f>
        <v>218810684.28000003</v>
      </c>
      <c r="E289" s="50">
        <f>+VLOOKUP(A289,[1]Hoja1!$A$3:$E$1482,5,0)</f>
        <v>122657342.20000002</v>
      </c>
      <c r="F289" s="50">
        <f>+VLOOKUP(A289,[1]Hoja1!$A$3:$F$1482,6,0)</f>
        <v>58994411.400000028</v>
      </c>
      <c r="G289" s="50">
        <f>+VLOOKUP(A289,[1]Hoja1!$A$3:$G$1482,7,0)</f>
        <v>14973941.469999999</v>
      </c>
      <c r="H289" s="51">
        <f t="shared" si="4"/>
        <v>1246969915.6400001</v>
      </c>
    </row>
    <row r="290" spans="1:8" s="52" customFormat="1" ht="23.25" customHeight="1" x14ac:dyDescent="0.35">
      <c r="A290" s="55">
        <v>5101</v>
      </c>
      <c r="B290" s="48" t="s">
        <v>337</v>
      </c>
      <c r="C290" s="50">
        <f>+VLOOKUP(A290,[1]Hoja1!$A$3:$C$1482,3,0)</f>
        <v>13865087.590000002</v>
      </c>
      <c r="D290" s="50">
        <f>+VLOOKUP(A290,[1]Hoja1!$A$3:$D$1482,4,0)</f>
        <v>1694271.9399999997</v>
      </c>
      <c r="E290" s="50">
        <f>+VLOOKUP(A290,[1]Hoja1!$A$3:$E$1482,5,0)</f>
        <v>1051763.8500000001</v>
      </c>
      <c r="F290" s="50">
        <f>+VLOOKUP(A290,[1]Hoja1!$A$3:$F$1482,6,0)</f>
        <v>774968.33999999962</v>
      </c>
      <c r="G290" s="50">
        <f>+VLOOKUP(A290,[1]Hoja1!$A$3:$G$1482,7,0)</f>
        <v>136602.22</v>
      </c>
      <c r="H290" s="51">
        <f t="shared" si="4"/>
        <v>17522693.939999998</v>
      </c>
    </row>
    <row r="291" spans="1:8" s="52" customFormat="1" ht="23.25" customHeight="1" x14ac:dyDescent="0.35">
      <c r="A291" s="55">
        <v>5102</v>
      </c>
      <c r="B291" s="48" t="s">
        <v>338</v>
      </c>
      <c r="C291" s="50">
        <f>+VLOOKUP(A291,[1]Hoja1!$A$3:$C$1482,3,0)</f>
        <v>0</v>
      </c>
      <c r="D291" s="50">
        <f>+VLOOKUP(A291,[1]Hoja1!$A$3:$D$1482,4,0)</f>
        <v>6552.39</v>
      </c>
      <c r="E291" s="50">
        <f>+VLOOKUP(A291,[1]Hoja1!$A$3:$E$1482,5,0)</f>
        <v>450</v>
      </c>
      <c r="F291" s="50">
        <f>+VLOOKUP(A291,[1]Hoja1!$A$3:$F$1482,6,0)</f>
        <v>2087.65</v>
      </c>
      <c r="G291" s="50">
        <f>+VLOOKUP(A291,[1]Hoja1!$A$3:$G$1482,7,0)</f>
        <v>200</v>
      </c>
      <c r="H291" s="51">
        <f t="shared" si="4"/>
        <v>9290.0400000000009</v>
      </c>
    </row>
    <row r="292" spans="1:8" s="52" customFormat="1" ht="23.25" customHeight="1" x14ac:dyDescent="0.35">
      <c r="A292" s="55">
        <v>5103</v>
      </c>
      <c r="B292" s="48" t="s">
        <v>339</v>
      </c>
      <c r="C292" s="50">
        <f>+VLOOKUP(A292,[1]Hoja1!$A$3:$C$1482,3,0)</f>
        <v>68925674.420000002</v>
      </c>
      <c r="D292" s="50">
        <f>+VLOOKUP(A292,[1]Hoja1!$A$3:$D$1482,4,0)</f>
        <v>9175003.3399999999</v>
      </c>
      <c r="E292" s="50">
        <f>+VLOOKUP(A292,[1]Hoja1!$A$3:$E$1482,5,0)</f>
        <v>3925388.7199999997</v>
      </c>
      <c r="F292" s="50">
        <f>+VLOOKUP(A292,[1]Hoja1!$A$3:$F$1482,6,0)</f>
        <v>1060661.6499999999</v>
      </c>
      <c r="G292" s="50">
        <f>+VLOOKUP(A292,[1]Hoja1!$A$3:$G$1482,7,0)</f>
        <v>157807.74999999997</v>
      </c>
      <c r="H292" s="51">
        <f t="shared" si="4"/>
        <v>83244535.88000001</v>
      </c>
    </row>
    <row r="293" spans="1:8" s="52" customFormat="1" ht="23.25" customHeight="1" x14ac:dyDescent="0.35">
      <c r="A293" s="55">
        <v>5104</v>
      </c>
      <c r="B293" s="48" t="s">
        <v>340</v>
      </c>
      <c r="C293" s="50">
        <f>+VLOOKUP(A293,[1]Hoja1!$A$3:$C$1482,3,0)</f>
        <v>744467509.28000033</v>
      </c>
      <c r="D293" s="50">
        <f>+VLOOKUP(A293,[1]Hoja1!$A$3:$D$1482,4,0)</f>
        <v>207584989.83999994</v>
      </c>
      <c r="E293" s="50">
        <f>+VLOOKUP(A293,[1]Hoja1!$A$3:$E$1482,5,0)</f>
        <v>117590658.16000001</v>
      </c>
      <c r="F293" s="50">
        <f>+VLOOKUP(A293,[1]Hoja1!$A$3:$F$1482,6,0)</f>
        <v>56862697.899999991</v>
      </c>
      <c r="G293" s="50">
        <f>+VLOOKUP(A293,[1]Hoja1!$A$3:$G$1482,7,0)</f>
        <v>14493916.86999999</v>
      </c>
      <c r="H293" s="51">
        <f t="shared" si="4"/>
        <v>1140999772.0500002</v>
      </c>
    </row>
    <row r="294" spans="1:8" s="52" customFormat="1" ht="23.25" customHeight="1" x14ac:dyDescent="0.35">
      <c r="A294" s="55">
        <v>5190</v>
      </c>
      <c r="B294" s="48" t="s">
        <v>341</v>
      </c>
      <c r="C294" s="50">
        <f>+VLOOKUP(A294,[1]Hoja1!$A$3:$C$1482,3,0)</f>
        <v>4275264.9999999991</v>
      </c>
      <c r="D294" s="50">
        <f>+VLOOKUP(A294,[1]Hoja1!$A$3:$D$1482,4,0)</f>
        <v>349866.76999999996</v>
      </c>
      <c r="E294" s="50">
        <f>+VLOOKUP(A294,[1]Hoja1!$A$3:$E$1482,5,0)</f>
        <v>89081.47</v>
      </c>
      <c r="F294" s="50">
        <f>+VLOOKUP(A294,[1]Hoja1!$A$3:$F$1482,6,0)</f>
        <v>293995.85999999993</v>
      </c>
      <c r="G294" s="50">
        <f>+VLOOKUP(A294,[1]Hoja1!$A$3:$G$1482,7,0)</f>
        <v>185414.62999999998</v>
      </c>
      <c r="H294" s="51">
        <f t="shared" si="4"/>
        <v>5193623.7299999986</v>
      </c>
    </row>
    <row r="295" spans="1:8" s="52" customFormat="1" ht="23.25" customHeight="1" x14ac:dyDescent="0.35">
      <c r="A295" s="55">
        <v>52</v>
      </c>
      <c r="B295" s="48" t="s">
        <v>50</v>
      </c>
      <c r="C295" s="50">
        <f>+VLOOKUP(A295,[1]Hoja1!$A$3:$C$1482,3,0)</f>
        <v>3863134.5799999996</v>
      </c>
      <c r="D295" s="50">
        <f>+VLOOKUP(A295,[1]Hoja1!$A$3:$D$1482,4,0)</f>
        <v>514997.28000000009</v>
      </c>
      <c r="E295" s="50">
        <f>+VLOOKUP(A295,[1]Hoja1!$A$3:$E$1482,5,0)</f>
        <v>392373.78</v>
      </c>
      <c r="F295" s="50">
        <f>+VLOOKUP(A295,[1]Hoja1!$A$3:$F$1482,6,0)</f>
        <v>405354.37000000005</v>
      </c>
      <c r="G295" s="50">
        <f>+VLOOKUP(A295,[1]Hoja1!$A$3:$G$1482,7,0)</f>
        <v>428623.2300000001</v>
      </c>
      <c r="H295" s="51">
        <f t="shared" si="4"/>
        <v>5604483.2400000002</v>
      </c>
    </row>
    <row r="296" spans="1:8" s="52" customFormat="1" ht="23.25" customHeight="1" x14ac:dyDescent="0.35">
      <c r="A296" s="55">
        <v>5201</v>
      </c>
      <c r="B296" s="48" t="s">
        <v>314</v>
      </c>
      <c r="C296" s="50">
        <f>+VLOOKUP(A296,[1]Hoja1!$A$3:$C$1482,3,0)</f>
        <v>2702.2999999999997</v>
      </c>
      <c r="D296" s="50">
        <f>+VLOOKUP(A296,[1]Hoja1!$A$3:$D$1482,4,0)</f>
        <v>928.59999999999991</v>
      </c>
      <c r="E296" s="50">
        <f>+VLOOKUP(A296,[1]Hoja1!$A$3:$E$1482,5,0)</f>
        <v>6802.5300000000007</v>
      </c>
      <c r="F296" s="50">
        <f>+VLOOKUP(A296,[1]Hoja1!$A$3:$F$1482,6,0)</f>
        <v>6949.72</v>
      </c>
      <c r="G296" s="50">
        <f>+VLOOKUP(A296,[1]Hoja1!$A$3:$G$1482,7,0)</f>
        <v>128562.69</v>
      </c>
      <c r="H296" s="51">
        <f t="shared" si="4"/>
        <v>145945.84</v>
      </c>
    </row>
    <row r="297" spans="1:8" s="52" customFormat="1" ht="23.25" customHeight="1" x14ac:dyDescent="0.35">
      <c r="A297" s="55">
        <v>5202</v>
      </c>
      <c r="B297" s="48" t="s">
        <v>342</v>
      </c>
      <c r="C297" s="50">
        <f>+VLOOKUP(A297,[1]Hoja1!$A$3:$C$1482,3,0)</f>
        <v>0</v>
      </c>
      <c r="D297" s="50">
        <f>+VLOOKUP(A297,[1]Hoja1!$A$3:$D$1482,4,0)</f>
        <v>0</v>
      </c>
      <c r="E297" s="50">
        <f>+VLOOKUP(A297,[1]Hoja1!$A$3:$E$1482,5,0)</f>
        <v>0</v>
      </c>
      <c r="F297" s="50">
        <f>+VLOOKUP(A297,[1]Hoja1!$A$3:$F$1482,6,0)</f>
        <v>0</v>
      </c>
      <c r="G297" s="50">
        <f>+VLOOKUP(A297,[1]Hoja1!$A$3:$G$1482,7,0)</f>
        <v>0</v>
      </c>
      <c r="H297" s="51">
        <f t="shared" si="4"/>
        <v>0</v>
      </c>
    </row>
    <row r="298" spans="1:8" s="52" customFormat="1" ht="23.25" customHeight="1" x14ac:dyDescent="0.35">
      <c r="A298" s="55">
        <v>5203</v>
      </c>
      <c r="B298" s="48" t="s">
        <v>343</v>
      </c>
      <c r="C298" s="50">
        <f>+VLOOKUP(A298,[1]Hoja1!$A$3:$C$1482,3,0)</f>
        <v>11939.78</v>
      </c>
      <c r="D298" s="50">
        <f>+VLOOKUP(A298,[1]Hoja1!$A$3:$D$1482,4,0)</f>
        <v>2499.2399999999998</v>
      </c>
      <c r="E298" s="50">
        <f>+VLOOKUP(A298,[1]Hoja1!$A$3:$E$1482,5,0)</f>
        <v>1827.99</v>
      </c>
      <c r="F298" s="50">
        <f>+VLOOKUP(A298,[1]Hoja1!$A$3:$F$1482,6,0)</f>
        <v>0</v>
      </c>
      <c r="G298" s="50">
        <f>+VLOOKUP(A298,[1]Hoja1!$A$3:$G$1482,7,0)</f>
        <v>0</v>
      </c>
      <c r="H298" s="51">
        <f t="shared" si="4"/>
        <v>16267.01</v>
      </c>
    </row>
    <row r="299" spans="1:8" s="52" customFormat="1" ht="23.25" customHeight="1" x14ac:dyDescent="0.35">
      <c r="A299" s="55">
        <v>5204</v>
      </c>
      <c r="B299" s="48" t="s">
        <v>344</v>
      </c>
      <c r="C299" s="50">
        <f>+VLOOKUP(A299,[1]Hoja1!$A$3:$C$1482,3,0)</f>
        <v>10772.53</v>
      </c>
      <c r="D299" s="50">
        <f>+VLOOKUP(A299,[1]Hoja1!$A$3:$D$1482,4,0)</f>
        <v>0</v>
      </c>
      <c r="E299" s="50">
        <f>+VLOOKUP(A299,[1]Hoja1!$A$3:$E$1482,5,0)</f>
        <v>0</v>
      </c>
      <c r="F299" s="50">
        <f>+VLOOKUP(A299,[1]Hoja1!$A$3:$F$1482,6,0)</f>
        <v>0</v>
      </c>
      <c r="G299" s="50">
        <f>+VLOOKUP(A299,[1]Hoja1!$A$3:$G$1482,7,0)</f>
        <v>0</v>
      </c>
      <c r="H299" s="51">
        <f t="shared" si="4"/>
        <v>10772.53</v>
      </c>
    </row>
    <row r="300" spans="1:8" s="52" customFormat="1" ht="23.25" customHeight="1" x14ac:dyDescent="0.35">
      <c r="A300" s="55">
        <v>5205</v>
      </c>
      <c r="B300" s="48" t="s">
        <v>345</v>
      </c>
      <c r="C300" s="50">
        <f>+VLOOKUP(A300,[1]Hoja1!$A$3:$C$1482,3,0)</f>
        <v>0</v>
      </c>
      <c r="D300" s="50">
        <f>+VLOOKUP(A300,[1]Hoja1!$A$3:$D$1482,4,0)</f>
        <v>0</v>
      </c>
      <c r="E300" s="50">
        <f>+VLOOKUP(A300,[1]Hoja1!$A$3:$E$1482,5,0)</f>
        <v>0</v>
      </c>
      <c r="F300" s="50">
        <f>+VLOOKUP(A300,[1]Hoja1!$A$3:$F$1482,6,0)</f>
        <v>0</v>
      </c>
      <c r="G300" s="50">
        <f>+VLOOKUP(A300,[1]Hoja1!$A$3:$G$1482,7,0)</f>
        <v>311.94</v>
      </c>
      <c r="H300" s="51">
        <f t="shared" si="4"/>
        <v>311.94</v>
      </c>
    </row>
    <row r="301" spans="1:8" s="52" customFormat="1" ht="23.25" customHeight="1" x14ac:dyDescent="0.35">
      <c r="A301" s="55">
        <v>5290</v>
      </c>
      <c r="B301" s="48" t="s">
        <v>330</v>
      </c>
      <c r="C301" s="50">
        <f>+VLOOKUP(A301,[1]Hoja1!$A$3:$C$1482,3,0)</f>
        <v>3837719.97</v>
      </c>
      <c r="D301" s="50">
        <f>+VLOOKUP(A301,[1]Hoja1!$A$3:$D$1482,4,0)</f>
        <v>511569.44</v>
      </c>
      <c r="E301" s="50">
        <f>+VLOOKUP(A301,[1]Hoja1!$A$3:$E$1482,5,0)</f>
        <v>383743.25999999989</v>
      </c>
      <c r="F301" s="50">
        <f>+VLOOKUP(A301,[1]Hoja1!$A$3:$F$1482,6,0)</f>
        <v>398404.65</v>
      </c>
      <c r="G301" s="50">
        <f>+VLOOKUP(A301,[1]Hoja1!$A$3:$G$1482,7,0)</f>
        <v>299748.60000000009</v>
      </c>
      <c r="H301" s="51">
        <f t="shared" si="4"/>
        <v>5431185.9199999999</v>
      </c>
    </row>
    <row r="302" spans="1:8" s="52" customFormat="1" ht="23.25" customHeight="1" x14ac:dyDescent="0.35">
      <c r="A302" s="55">
        <v>53</v>
      </c>
      <c r="B302" s="48" t="s">
        <v>51</v>
      </c>
      <c r="C302" s="50">
        <f>+VLOOKUP(A302,[1]Hoja1!$A$3:$C$1482,3,0)</f>
        <v>3713161.7500000005</v>
      </c>
      <c r="D302" s="50">
        <f>+VLOOKUP(A302,[1]Hoja1!$A$3:$D$1482,4,0)</f>
        <v>5812.46</v>
      </c>
      <c r="E302" s="50">
        <f>+VLOOKUP(A302,[1]Hoja1!$A$3:$E$1482,5,0)</f>
        <v>62.61</v>
      </c>
      <c r="F302" s="50">
        <f>+VLOOKUP(A302,[1]Hoja1!$A$3:$F$1482,6,0)</f>
        <v>7145.3799999999992</v>
      </c>
      <c r="G302" s="50">
        <f>+VLOOKUP(A302,[1]Hoja1!$A$3:$G$1482,7,0)</f>
        <v>22984.1</v>
      </c>
      <c r="H302" s="51">
        <f t="shared" si="4"/>
        <v>3749166.3000000003</v>
      </c>
    </row>
    <row r="303" spans="1:8" s="52" customFormat="1" ht="23.25" customHeight="1" x14ac:dyDescent="0.35">
      <c r="A303" s="55">
        <v>5302</v>
      </c>
      <c r="B303" s="48" t="s">
        <v>308</v>
      </c>
      <c r="C303" s="50">
        <f>+VLOOKUP(A303,[1]Hoja1!$A$3:$C$1482,3,0)</f>
        <v>1321237.3899999999</v>
      </c>
      <c r="D303" s="50">
        <f>+VLOOKUP(A303,[1]Hoja1!$A$3:$D$1482,4,0)</f>
        <v>5804.18</v>
      </c>
      <c r="E303" s="50">
        <f>+VLOOKUP(A303,[1]Hoja1!$A$3:$E$1482,5,0)</f>
        <v>0</v>
      </c>
      <c r="F303" s="50">
        <f>+VLOOKUP(A303,[1]Hoja1!$A$3:$F$1482,6,0)</f>
        <v>0</v>
      </c>
      <c r="G303" s="50">
        <f>+VLOOKUP(A303,[1]Hoja1!$A$3:$G$1482,7,0)</f>
        <v>53.62</v>
      </c>
      <c r="H303" s="51">
        <f t="shared" si="4"/>
        <v>1327095.19</v>
      </c>
    </row>
    <row r="304" spans="1:8" s="52" customFormat="1" ht="23.25" customHeight="1" x14ac:dyDescent="0.35">
      <c r="A304" s="55">
        <v>5303</v>
      </c>
      <c r="B304" s="48" t="s">
        <v>309</v>
      </c>
      <c r="C304" s="50">
        <f>+VLOOKUP(A304,[1]Hoja1!$A$3:$C$1482,3,0)</f>
        <v>1204170.0699999998</v>
      </c>
      <c r="D304" s="50">
        <f>+VLOOKUP(A304,[1]Hoja1!$A$3:$D$1482,4,0)</f>
        <v>8.2799999999999994</v>
      </c>
      <c r="E304" s="50">
        <f>+VLOOKUP(A304,[1]Hoja1!$A$3:$E$1482,5,0)</f>
        <v>62.61</v>
      </c>
      <c r="F304" s="50">
        <f>+VLOOKUP(A304,[1]Hoja1!$A$3:$F$1482,6,0)</f>
        <v>7145.3799999999992</v>
      </c>
      <c r="G304" s="50">
        <f>+VLOOKUP(A304,[1]Hoja1!$A$3:$G$1482,7,0)</f>
        <v>17634.16</v>
      </c>
      <c r="H304" s="51">
        <f t="shared" si="4"/>
        <v>1229020.4999999998</v>
      </c>
    </row>
    <row r="305" spans="1:8" s="52" customFormat="1" ht="23.25" customHeight="1" x14ac:dyDescent="0.35">
      <c r="A305" s="55">
        <v>5304</v>
      </c>
      <c r="B305" s="48" t="s">
        <v>346</v>
      </c>
      <c r="C305" s="50">
        <f>+VLOOKUP(A305,[1]Hoja1!$A$3:$C$1482,3,0)</f>
        <v>1097201.0399999998</v>
      </c>
      <c r="D305" s="50">
        <f>+VLOOKUP(A305,[1]Hoja1!$A$3:$D$1482,4,0)</f>
        <v>0</v>
      </c>
      <c r="E305" s="50">
        <f>+VLOOKUP(A305,[1]Hoja1!$A$3:$E$1482,5,0)</f>
        <v>0</v>
      </c>
      <c r="F305" s="50">
        <f>+VLOOKUP(A305,[1]Hoja1!$A$3:$F$1482,6,0)</f>
        <v>0</v>
      </c>
      <c r="G305" s="50">
        <f>+VLOOKUP(A305,[1]Hoja1!$A$3:$G$1482,7,0)</f>
        <v>0</v>
      </c>
      <c r="H305" s="51">
        <f t="shared" si="4"/>
        <v>1097201.0399999998</v>
      </c>
    </row>
    <row r="306" spans="1:8" s="52" customFormat="1" ht="23.25" customHeight="1" x14ac:dyDescent="0.35">
      <c r="A306" s="55">
        <v>5305</v>
      </c>
      <c r="B306" s="48" t="s">
        <v>347</v>
      </c>
      <c r="C306" s="50">
        <f>+VLOOKUP(A306,[1]Hoja1!$A$3:$C$1482,3,0)</f>
        <v>0</v>
      </c>
      <c r="D306" s="50">
        <f>+VLOOKUP(A306,[1]Hoja1!$A$3:$D$1482,4,0)</f>
        <v>0</v>
      </c>
      <c r="E306" s="50">
        <f>+VLOOKUP(A306,[1]Hoja1!$A$3:$E$1482,5,0)</f>
        <v>0</v>
      </c>
      <c r="F306" s="50">
        <f>+VLOOKUP(A306,[1]Hoja1!$A$3:$F$1482,6,0)</f>
        <v>0</v>
      </c>
      <c r="G306" s="50">
        <f>+VLOOKUP(A306,[1]Hoja1!$A$3:$G$1482,7,0)</f>
        <v>63.33</v>
      </c>
      <c r="H306" s="51">
        <f t="shared" si="4"/>
        <v>63.33</v>
      </c>
    </row>
    <row r="307" spans="1:8" s="52" customFormat="1" ht="23.25" customHeight="1" x14ac:dyDescent="0.35">
      <c r="A307" s="55">
        <v>5390</v>
      </c>
      <c r="B307" s="48" t="s">
        <v>224</v>
      </c>
      <c r="C307" s="50">
        <f>+VLOOKUP(A307,[1]Hoja1!$A$3:$C$1482,3,0)</f>
        <v>90553.25</v>
      </c>
      <c r="D307" s="50">
        <f>+VLOOKUP(A307,[1]Hoja1!$A$3:$D$1482,4,0)</f>
        <v>0</v>
      </c>
      <c r="E307" s="50">
        <f>+VLOOKUP(A307,[1]Hoja1!$A$3:$E$1482,5,0)</f>
        <v>0</v>
      </c>
      <c r="F307" s="50">
        <f>+VLOOKUP(A307,[1]Hoja1!$A$3:$F$1482,6,0)</f>
        <v>0</v>
      </c>
      <c r="G307" s="50">
        <f>+VLOOKUP(A307,[1]Hoja1!$A$3:$G$1482,7,0)</f>
        <v>5232.99</v>
      </c>
      <c r="H307" s="51">
        <f t="shared" si="4"/>
        <v>95786.240000000005</v>
      </c>
    </row>
    <row r="308" spans="1:8" s="52" customFormat="1" ht="23.25" customHeight="1" x14ac:dyDescent="0.35">
      <c r="A308" s="55">
        <v>54</v>
      </c>
      <c r="B308" s="48" t="s">
        <v>52</v>
      </c>
      <c r="C308" s="50">
        <f>+VLOOKUP(A308,[1]Hoja1!$A$3:$C$1482,3,0)</f>
        <v>16751300.500000002</v>
      </c>
      <c r="D308" s="50">
        <f>+VLOOKUP(A308,[1]Hoja1!$A$3:$D$1482,4,0)</f>
        <v>4622624.9899999984</v>
      </c>
      <c r="E308" s="50">
        <f>+VLOOKUP(A308,[1]Hoja1!$A$3:$E$1482,5,0)</f>
        <v>3992210.7500000009</v>
      </c>
      <c r="F308" s="50">
        <f>+VLOOKUP(A308,[1]Hoja1!$A$3:$F$1482,6,0)</f>
        <v>2628164.9700000002</v>
      </c>
      <c r="G308" s="50">
        <f>+VLOOKUP(A308,[1]Hoja1!$A$3:$G$1482,7,0)</f>
        <v>1054161.0300000003</v>
      </c>
      <c r="H308" s="51">
        <f t="shared" si="4"/>
        <v>29048462.240000002</v>
      </c>
    </row>
    <row r="309" spans="1:8" s="52" customFormat="1" ht="23.25" customHeight="1" x14ac:dyDescent="0.35">
      <c r="A309" s="55">
        <v>5401</v>
      </c>
      <c r="B309" s="48" t="s">
        <v>348</v>
      </c>
      <c r="C309" s="50">
        <f>+VLOOKUP(A309,[1]Hoja1!$A$3:$C$1482,3,0)</f>
        <v>0</v>
      </c>
      <c r="D309" s="50">
        <f>+VLOOKUP(A309,[1]Hoja1!$A$3:$D$1482,4,0)</f>
        <v>0</v>
      </c>
      <c r="E309" s="50">
        <f>+VLOOKUP(A309,[1]Hoja1!$A$3:$E$1482,5,0)</f>
        <v>74134.040000000008</v>
      </c>
      <c r="F309" s="50">
        <f>+VLOOKUP(A309,[1]Hoja1!$A$3:$F$1482,6,0)</f>
        <v>144091.49</v>
      </c>
      <c r="G309" s="50">
        <f>+VLOOKUP(A309,[1]Hoja1!$A$3:$G$1482,7,0)</f>
        <v>6397.97</v>
      </c>
      <c r="H309" s="51">
        <f t="shared" si="4"/>
        <v>224623.5</v>
      </c>
    </row>
    <row r="310" spans="1:8" s="52" customFormat="1" ht="23.25" customHeight="1" x14ac:dyDescent="0.35">
      <c r="A310" s="55">
        <v>5404</v>
      </c>
      <c r="B310" s="48" t="s">
        <v>349</v>
      </c>
      <c r="C310" s="50">
        <f>+VLOOKUP(A310,[1]Hoja1!$A$3:$C$1482,3,0)</f>
        <v>182865.68</v>
      </c>
      <c r="D310" s="50">
        <f>+VLOOKUP(A310,[1]Hoja1!$A$3:$D$1482,4,0)</f>
        <v>852153.33</v>
      </c>
      <c r="E310" s="50">
        <f>+VLOOKUP(A310,[1]Hoja1!$A$3:$E$1482,5,0)</f>
        <v>1503681.01</v>
      </c>
      <c r="F310" s="50">
        <f>+VLOOKUP(A310,[1]Hoja1!$A$3:$F$1482,6,0)</f>
        <v>1127590.8599999999</v>
      </c>
      <c r="G310" s="50">
        <f>+VLOOKUP(A310,[1]Hoja1!$A$3:$G$1482,7,0)</f>
        <v>565510.86000000022</v>
      </c>
      <c r="H310" s="51">
        <f t="shared" si="4"/>
        <v>4231801.74</v>
      </c>
    </row>
    <row r="311" spans="1:8" s="52" customFormat="1" ht="23.25" customHeight="1" x14ac:dyDescent="0.35">
      <c r="A311" s="55">
        <v>5405</v>
      </c>
      <c r="B311" s="48" t="s">
        <v>350</v>
      </c>
      <c r="C311" s="50">
        <f>+VLOOKUP(A311,[1]Hoja1!$A$3:$C$1482,3,0)</f>
        <v>163063.13</v>
      </c>
      <c r="D311" s="50">
        <f>+VLOOKUP(A311,[1]Hoja1!$A$3:$D$1482,4,0)</f>
        <v>0</v>
      </c>
      <c r="E311" s="50">
        <f>+VLOOKUP(A311,[1]Hoja1!$A$3:$E$1482,5,0)</f>
        <v>124909.09999999999</v>
      </c>
      <c r="F311" s="50">
        <f>+VLOOKUP(A311,[1]Hoja1!$A$3:$F$1482,6,0)</f>
        <v>21502.899999999998</v>
      </c>
      <c r="G311" s="50">
        <f>+VLOOKUP(A311,[1]Hoja1!$A$3:$G$1482,7,0)</f>
        <v>44181.49</v>
      </c>
      <c r="H311" s="51">
        <f t="shared" si="4"/>
        <v>353656.62</v>
      </c>
    </row>
    <row r="312" spans="1:8" s="52" customFormat="1" ht="23.25" customHeight="1" x14ac:dyDescent="0.35">
      <c r="A312" s="55">
        <v>5490</v>
      </c>
      <c r="B312" s="48" t="s">
        <v>351</v>
      </c>
      <c r="C312" s="50">
        <f>+VLOOKUP(A312,[1]Hoja1!$A$3:$C$1482,3,0)</f>
        <v>16405371.690000001</v>
      </c>
      <c r="D312" s="50">
        <f>+VLOOKUP(A312,[1]Hoja1!$A$3:$D$1482,4,0)</f>
        <v>3770471.66</v>
      </c>
      <c r="E312" s="50">
        <f>+VLOOKUP(A312,[1]Hoja1!$A$3:$E$1482,5,0)</f>
        <v>2289486.5999999996</v>
      </c>
      <c r="F312" s="50">
        <f>+VLOOKUP(A312,[1]Hoja1!$A$3:$F$1482,6,0)</f>
        <v>1334979.7199999995</v>
      </c>
      <c r="G312" s="50">
        <f>+VLOOKUP(A312,[1]Hoja1!$A$3:$G$1482,7,0)</f>
        <v>438070.7099999999</v>
      </c>
      <c r="H312" s="51">
        <f t="shared" si="4"/>
        <v>24238380.380000003</v>
      </c>
    </row>
    <row r="313" spans="1:8" s="52" customFormat="1" ht="23.25" customHeight="1" x14ac:dyDescent="0.35">
      <c r="A313" s="55">
        <v>55</v>
      </c>
      <c r="B313" s="48" t="s">
        <v>53</v>
      </c>
      <c r="C313" s="50">
        <f>+VLOOKUP(A313,[1]Hoja1!$A$3:$C$1482,3,0)</f>
        <v>6169544.7900000019</v>
      </c>
      <c r="D313" s="50">
        <f>+VLOOKUP(A313,[1]Hoja1!$A$3:$D$1482,4,0)</f>
        <v>527926.18000000005</v>
      </c>
      <c r="E313" s="50">
        <f>+VLOOKUP(A313,[1]Hoja1!$A$3:$E$1482,5,0)</f>
        <v>1817111.5999999999</v>
      </c>
      <c r="F313" s="50">
        <f>+VLOOKUP(A313,[1]Hoja1!$A$3:$F$1482,6,0)</f>
        <v>1124861.18</v>
      </c>
      <c r="G313" s="50">
        <f>+VLOOKUP(A313,[1]Hoja1!$A$3:$G$1482,7,0)</f>
        <v>266000.09000000003</v>
      </c>
      <c r="H313" s="51">
        <f t="shared" si="4"/>
        <v>9905443.8400000017</v>
      </c>
    </row>
    <row r="314" spans="1:8" x14ac:dyDescent="0.35">
      <c r="A314" s="98">
        <v>5501</v>
      </c>
      <c r="B314" s="32" t="s">
        <v>352</v>
      </c>
      <c r="C314" s="50">
        <f>+VLOOKUP(A314,[1]Hoja1!$A$3:$C$1482,3,0)</f>
        <v>399884.56</v>
      </c>
      <c r="D314" s="50">
        <f>+VLOOKUP(A314,[1]Hoja1!$A$3:$D$1482,4,0)</f>
        <v>65263.77</v>
      </c>
      <c r="E314" s="50">
        <f>+VLOOKUP(A314,[1]Hoja1!$A$3:$E$1482,5,0)</f>
        <v>22498.600000000002</v>
      </c>
      <c r="F314" s="50">
        <f>+VLOOKUP(A314,[1]Hoja1!$A$3:$F$1482,6,0)</f>
        <v>80998.98000000001</v>
      </c>
      <c r="G314" s="50">
        <f>+VLOOKUP(A314,[1]Hoja1!$A$3:$G$1482,7,0)</f>
        <v>3029.2800000000007</v>
      </c>
      <c r="H314" s="51">
        <f t="shared" si="4"/>
        <v>571675.19000000006</v>
      </c>
    </row>
    <row r="315" spans="1:8" x14ac:dyDescent="0.35">
      <c r="A315" s="98">
        <v>5502</v>
      </c>
      <c r="B315" s="32" t="s">
        <v>353</v>
      </c>
      <c r="C315" s="50">
        <f>+VLOOKUP(A315,[1]Hoja1!$A$3:$C$1482,3,0)</f>
        <v>31705.9</v>
      </c>
      <c r="D315" s="50">
        <f>+VLOOKUP(A315,[1]Hoja1!$A$3:$D$1482,4,0)</f>
        <v>16716.150000000001</v>
      </c>
      <c r="E315" s="50">
        <f>+VLOOKUP(A315,[1]Hoja1!$A$3:$E$1482,5,0)</f>
        <v>0</v>
      </c>
      <c r="F315" s="50">
        <f>+VLOOKUP(A315,[1]Hoja1!$A$3:$F$1482,6,0)</f>
        <v>1916.6</v>
      </c>
      <c r="G315" s="50">
        <f>+VLOOKUP(A315,[1]Hoja1!$A$3:$G$1482,7,0)</f>
        <v>0</v>
      </c>
      <c r="H315" s="51">
        <f t="shared" si="4"/>
        <v>50338.65</v>
      </c>
    </row>
    <row r="316" spans="1:8" x14ac:dyDescent="0.35">
      <c r="A316" s="98">
        <v>5503</v>
      </c>
      <c r="B316" s="32" t="s">
        <v>354</v>
      </c>
      <c r="C316" s="50">
        <f>+VLOOKUP(A316,[1]Hoja1!$A$3:$C$1482,3,0)</f>
        <v>159896.51999999999</v>
      </c>
      <c r="D316" s="50">
        <f>+VLOOKUP(A316,[1]Hoja1!$A$3:$D$1482,4,0)</f>
        <v>31959.759999999998</v>
      </c>
      <c r="E316" s="50">
        <f>+VLOOKUP(A316,[1]Hoja1!$A$3:$E$1482,5,0)</f>
        <v>17276.04</v>
      </c>
      <c r="F316" s="50">
        <f>+VLOOKUP(A316,[1]Hoja1!$A$3:$F$1482,6,0)</f>
        <v>1452.56</v>
      </c>
      <c r="G316" s="50">
        <f>+VLOOKUP(A316,[1]Hoja1!$A$3:$G$1482,7,0)</f>
        <v>0</v>
      </c>
      <c r="H316" s="51">
        <f t="shared" si="4"/>
        <v>210584.88</v>
      </c>
    </row>
    <row r="317" spans="1:8" x14ac:dyDescent="0.35">
      <c r="A317" s="98">
        <v>5505</v>
      </c>
      <c r="B317" s="32" t="s">
        <v>355</v>
      </c>
      <c r="C317" s="50">
        <f>+VLOOKUP(A317,[1]Hoja1!$A$3:$C$1482,3,0)</f>
        <v>0</v>
      </c>
      <c r="D317" s="50">
        <f>+VLOOKUP(A317,[1]Hoja1!$A$3:$D$1482,4,0)</f>
        <v>0</v>
      </c>
      <c r="E317" s="50">
        <f>+VLOOKUP(A317,[1]Hoja1!$A$3:$E$1482,5,0)</f>
        <v>0</v>
      </c>
      <c r="F317" s="50">
        <f>+VLOOKUP(A317,[1]Hoja1!$A$3:$F$1482,6,0)</f>
        <v>0</v>
      </c>
      <c r="G317" s="50">
        <f>+VLOOKUP(A317,[1]Hoja1!$A$3:$G$1482,7,0)</f>
        <v>0</v>
      </c>
      <c r="H317" s="51">
        <f t="shared" si="4"/>
        <v>0</v>
      </c>
    </row>
    <row r="318" spans="1:8" x14ac:dyDescent="0.35">
      <c r="A318" s="98">
        <v>5506</v>
      </c>
      <c r="B318" s="32" t="s">
        <v>356</v>
      </c>
      <c r="C318" s="50">
        <f>+VLOOKUP(A318,[1]Hoja1!$A$3:$C$1482,3,0)</f>
        <v>0</v>
      </c>
      <c r="D318" s="50">
        <f>+VLOOKUP(A318,[1]Hoja1!$A$3:$D$1482,4,0)</f>
        <v>0</v>
      </c>
      <c r="E318" s="50">
        <f>+VLOOKUP(A318,[1]Hoja1!$A$3:$E$1482,5,0)</f>
        <v>0</v>
      </c>
      <c r="F318" s="50">
        <f>+VLOOKUP(A318,[1]Hoja1!$A$3:$F$1482,6,0)</f>
        <v>0</v>
      </c>
      <c r="G318" s="50">
        <f>+VLOOKUP(A318,[1]Hoja1!$A$3:$G$1482,7,0)</f>
        <v>39.33</v>
      </c>
      <c r="H318" s="51">
        <f t="shared" si="4"/>
        <v>39.33</v>
      </c>
    </row>
    <row r="319" spans="1:8" x14ac:dyDescent="0.35">
      <c r="A319" s="98">
        <v>5590</v>
      </c>
      <c r="B319" s="32" t="s">
        <v>224</v>
      </c>
      <c r="C319" s="50">
        <f>+VLOOKUP(A319,[1]Hoja1!$A$3:$C$1482,3,0)</f>
        <v>5578057.8100000005</v>
      </c>
      <c r="D319" s="50">
        <f>+VLOOKUP(A319,[1]Hoja1!$A$3:$D$1482,4,0)</f>
        <v>413986.50000000006</v>
      </c>
      <c r="E319" s="50">
        <f>+VLOOKUP(A319,[1]Hoja1!$A$3:$E$1482,5,0)</f>
        <v>1777336.9599999997</v>
      </c>
      <c r="F319" s="50">
        <f>+VLOOKUP(A319,[1]Hoja1!$A$3:$F$1482,6,0)</f>
        <v>1040493.04</v>
      </c>
      <c r="G319" s="50">
        <f>+VLOOKUP(A319,[1]Hoja1!$A$3:$G$1482,7,0)</f>
        <v>262931.48</v>
      </c>
      <c r="H319" s="51">
        <f t="shared" si="4"/>
        <v>9072805.790000001</v>
      </c>
    </row>
    <row r="320" spans="1:8" x14ac:dyDescent="0.35">
      <c r="A320" s="98">
        <v>56</v>
      </c>
      <c r="B320" s="32" t="s">
        <v>54</v>
      </c>
      <c r="C320" s="50">
        <f>+VLOOKUP(A320,[1]Hoja1!$A$3:$C$1482,3,0)</f>
        <v>46480828.629999995</v>
      </c>
      <c r="D320" s="50">
        <f>+VLOOKUP(A320,[1]Hoja1!$A$3:$D$1482,4,0)</f>
        <v>16163042.119999992</v>
      </c>
      <c r="E320" s="50">
        <f>+VLOOKUP(A320,[1]Hoja1!$A$3:$E$1482,5,0)</f>
        <v>8176249.8900000006</v>
      </c>
      <c r="F320" s="50">
        <f>+VLOOKUP(A320,[1]Hoja1!$A$3:$F$1482,6,0)</f>
        <v>3709091.21</v>
      </c>
      <c r="G320" s="50">
        <f>+VLOOKUP(A320,[1]Hoja1!$A$3:$G$1482,7,0)</f>
        <v>1066949.5099999998</v>
      </c>
      <c r="H320" s="51">
        <f t="shared" si="4"/>
        <v>75596161.359999985</v>
      </c>
    </row>
    <row r="321" spans="1:8" x14ac:dyDescent="0.35">
      <c r="A321" s="98">
        <v>5601</v>
      </c>
      <c r="B321" s="32" t="s">
        <v>357</v>
      </c>
      <c r="C321" s="50">
        <f>+VLOOKUP(A321,[1]Hoja1!$A$3:$C$1482,3,0)</f>
        <v>955974.30999999994</v>
      </c>
      <c r="D321" s="50">
        <f>+VLOOKUP(A321,[1]Hoja1!$A$3:$D$1482,4,0)</f>
        <v>1671330.25</v>
      </c>
      <c r="E321" s="50">
        <f>+VLOOKUP(A321,[1]Hoja1!$A$3:$E$1482,5,0)</f>
        <v>191533.64000000004</v>
      </c>
      <c r="F321" s="50">
        <f>+VLOOKUP(A321,[1]Hoja1!$A$3:$F$1482,6,0)</f>
        <v>221825.77000000002</v>
      </c>
      <c r="G321" s="50">
        <f>+VLOOKUP(A321,[1]Hoja1!$A$3:$G$1482,7,0)</f>
        <v>40698.129999999997</v>
      </c>
      <c r="H321" s="51">
        <f t="shared" si="4"/>
        <v>3081362.1</v>
      </c>
    </row>
    <row r="322" spans="1:8" x14ac:dyDescent="0.35">
      <c r="A322" s="98">
        <v>5602</v>
      </c>
      <c r="B322" s="32" t="s">
        <v>358</v>
      </c>
      <c r="C322" s="50">
        <f>+VLOOKUP(A322,[1]Hoja1!$A$3:$C$1482,3,0)</f>
        <v>0</v>
      </c>
      <c r="D322" s="50">
        <f>+VLOOKUP(A322,[1]Hoja1!$A$3:$D$1482,4,0)</f>
        <v>0</v>
      </c>
      <c r="E322" s="50">
        <f>+VLOOKUP(A322,[1]Hoja1!$A$3:$E$1482,5,0)</f>
        <v>103.68</v>
      </c>
      <c r="F322" s="50">
        <f>+VLOOKUP(A322,[1]Hoja1!$A$3:$F$1482,6,0)</f>
        <v>3671.74</v>
      </c>
      <c r="G322" s="50">
        <f>+VLOOKUP(A322,[1]Hoja1!$A$3:$G$1482,7,0)</f>
        <v>1943.64</v>
      </c>
      <c r="H322" s="51">
        <f t="shared" si="4"/>
        <v>5719.0599999999995</v>
      </c>
    </row>
    <row r="323" spans="1:8" x14ac:dyDescent="0.35">
      <c r="A323" s="98">
        <v>5603</v>
      </c>
      <c r="B323" s="32" t="s">
        <v>359</v>
      </c>
      <c r="C323" s="50">
        <f>+VLOOKUP(A323,[1]Hoja1!$A$3:$C$1482,3,0)</f>
        <v>245380.18</v>
      </c>
      <c r="D323" s="50">
        <f>+VLOOKUP(A323,[1]Hoja1!$A$3:$D$1482,4,0)</f>
        <v>284495.17999999993</v>
      </c>
      <c r="E323" s="50">
        <f>+VLOOKUP(A323,[1]Hoja1!$A$3:$E$1482,5,0)</f>
        <v>267208.88000000006</v>
      </c>
      <c r="F323" s="50">
        <f>+VLOOKUP(A323,[1]Hoja1!$A$3:$F$1482,6,0)</f>
        <v>254446.35000000003</v>
      </c>
      <c r="G323" s="50">
        <f>+VLOOKUP(A323,[1]Hoja1!$A$3:$G$1482,7,0)</f>
        <v>54560.700000000004</v>
      </c>
      <c r="H323" s="51">
        <f t="shared" si="4"/>
        <v>1106091.29</v>
      </c>
    </row>
    <row r="324" spans="1:8" x14ac:dyDescent="0.35">
      <c r="A324" s="98">
        <v>5604</v>
      </c>
      <c r="B324" s="32" t="s">
        <v>360</v>
      </c>
      <c r="C324" s="50">
        <f>+VLOOKUP(A324,[1]Hoja1!$A$3:$C$1482,3,0)</f>
        <v>35371202.569999993</v>
      </c>
      <c r="D324" s="50">
        <f>+VLOOKUP(A324,[1]Hoja1!$A$3:$D$1482,4,0)</f>
        <v>11484134.469999995</v>
      </c>
      <c r="E324" s="50">
        <f>+VLOOKUP(A324,[1]Hoja1!$A$3:$E$1482,5,0)</f>
        <v>4267857.8899999987</v>
      </c>
      <c r="F324" s="50">
        <f>+VLOOKUP(A324,[1]Hoja1!$A$3:$F$1482,6,0)</f>
        <v>1500593.0200000009</v>
      </c>
      <c r="G324" s="50">
        <f>+VLOOKUP(A324,[1]Hoja1!$A$3:$G$1482,7,0)</f>
        <v>277837.94999999995</v>
      </c>
      <c r="H324" s="51">
        <f t="shared" si="4"/>
        <v>52901625.899999999</v>
      </c>
    </row>
    <row r="325" spans="1:8" x14ac:dyDescent="0.35">
      <c r="A325" s="98">
        <v>5690</v>
      </c>
      <c r="B325" s="32" t="s">
        <v>224</v>
      </c>
      <c r="C325" s="50">
        <f>+VLOOKUP(A325,[1]Hoja1!$A$3:$C$1482,3,0)</f>
        <v>9908271.5700000022</v>
      </c>
      <c r="D325" s="50">
        <f>+VLOOKUP(A325,[1]Hoja1!$A$3:$D$1482,4,0)</f>
        <v>2723082.22</v>
      </c>
      <c r="E325" s="50">
        <f>+VLOOKUP(A325,[1]Hoja1!$A$3:$E$1482,5,0)</f>
        <v>3449545.8000000003</v>
      </c>
      <c r="F325" s="50">
        <f>+VLOOKUP(A325,[1]Hoja1!$A$3:$F$1482,6,0)</f>
        <v>1728554.3300000003</v>
      </c>
      <c r="G325" s="50">
        <f>+VLOOKUP(A325,[1]Hoja1!$A$3:$G$1482,7,0)</f>
        <v>691909.09</v>
      </c>
      <c r="H325" s="51">
        <f t="shared" si="4"/>
        <v>18501363.010000005</v>
      </c>
    </row>
    <row r="326" spans="1:8" x14ac:dyDescent="0.35">
      <c r="A326" s="98">
        <v>59</v>
      </c>
      <c r="B326" s="32" t="s">
        <v>361</v>
      </c>
      <c r="C326" s="50">
        <f>+VLOOKUP(A326,[1]Hoja1!$A$3:$C$1482,3,0)</f>
        <v>94461752.00999999</v>
      </c>
      <c r="D326" s="50">
        <f>+VLOOKUP(A326,[1]Hoja1!$A$3:$D$1482,4,0)</f>
        <v>16096122.799999999</v>
      </c>
      <c r="E326" s="50">
        <f>+VLOOKUP(A326,[1]Hoja1!$A$3:$E$1482,5,0)</f>
        <v>13078088.430000003</v>
      </c>
      <c r="F326" s="50">
        <f>+VLOOKUP(A326,[1]Hoja1!$A$3:$F$1482,6,0)</f>
        <v>5487951.6399999978</v>
      </c>
      <c r="G326" s="50">
        <f>+VLOOKUP(A326,[1]Hoja1!$A$3:$G$1482,7,0)</f>
        <v>2382024.9699999993</v>
      </c>
      <c r="H326" s="51">
        <f t="shared" si="4"/>
        <v>131505939.84999999</v>
      </c>
    </row>
    <row r="327" spans="1:8" x14ac:dyDescent="0.35">
      <c r="A327" s="98">
        <v>6</v>
      </c>
      <c r="B327" s="32" t="s">
        <v>55</v>
      </c>
      <c r="C327" s="50">
        <f>+VLOOKUP(A327,[1]Hoja1!$A$3:$C$1482,3,0)</f>
        <v>109603635.84999999</v>
      </c>
      <c r="D327" s="50">
        <f>+VLOOKUP(A327,[1]Hoja1!$A$3:$D$1482,4,0)</f>
        <v>288888.8</v>
      </c>
      <c r="E327" s="50">
        <f>+VLOOKUP(A327,[1]Hoja1!$A$3:$E$1482,5,0)</f>
        <v>2554585.4900000002</v>
      </c>
      <c r="F327" s="50">
        <f>+VLOOKUP(A327,[1]Hoja1!$A$3:$F$1482,6,0)</f>
        <v>4722565.6099999994</v>
      </c>
      <c r="G327" s="50">
        <f>+VLOOKUP(A327,[1]Hoja1!$A$3:$G$1482,7,0)</f>
        <v>1843115</v>
      </c>
      <c r="H327" s="51">
        <f t="shared" si="4"/>
        <v>119012790.74999999</v>
      </c>
    </row>
    <row r="328" spans="1:8" x14ac:dyDescent="0.35">
      <c r="A328" s="98">
        <v>61</v>
      </c>
      <c r="B328" s="32" t="s">
        <v>56</v>
      </c>
      <c r="C328" s="50">
        <f>+VLOOKUP(A328,[1]Hoja1!$A$3:$C$1482,3,0)</f>
        <v>166089.94</v>
      </c>
      <c r="D328" s="50">
        <f>+VLOOKUP(A328,[1]Hoja1!$A$3:$D$1482,4,0)</f>
        <v>200000</v>
      </c>
      <c r="E328" s="50">
        <f>+VLOOKUP(A328,[1]Hoja1!$A$3:$E$1482,5,0)</f>
        <v>2035565</v>
      </c>
      <c r="F328" s="50">
        <f>+VLOOKUP(A328,[1]Hoja1!$A$3:$F$1482,6,0)</f>
        <v>290985.15000000002</v>
      </c>
      <c r="G328" s="50">
        <f>+VLOOKUP(A328,[1]Hoja1!$A$3:$G$1482,7,0)</f>
        <v>846745</v>
      </c>
      <c r="H328" s="51">
        <f t="shared" si="4"/>
        <v>3539385.09</v>
      </c>
    </row>
    <row r="329" spans="1:8" x14ac:dyDescent="0.35">
      <c r="A329" s="98">
        <v>6190</v>
      </c>
      <c r="B329" s="32" t="s">
        <v>362</v>
      </c>
      <c r="C329" s="50">
        <f>+VLOOKUP(A329,[1]Hoja1!$A$3:$C$1482,3,0)</f>
        <v>166089.94</v>
      </c>
      <c r="D329" s="50">
        <f>+VLOOKUP(A329,[1]Hoja1!$A$3:$D$1482,4,0)</f>
        <v>200000</v>
      </c>
      <c r="E329" s="50">
        <f>+VLOOKUP(A329,[1]Hoja1!$A$3:$E$1482,5,0)</f>
        <v>2035565</v>
      </c>
      <c r="F329" s="50">
        <f>+VLOOKUP(A329,[1]Hoja1!$A$3:$F$1482,6,0)</f>
        <v>290985.15000000002</v>
      </c>
      <c r="G329" s="50">
        <f>+VLOOKUP(A329,[1]Hoja1!$A$3:$G$1482,7,0)</f>
        <v>846745</v>
      </c>
      <c r="H329" s="51">
        <f t="shared" si="4"/>
        <v>3539385.09</v>
      </c>
    </row>
    <row r="330" spans="1:8" x14ac:dyDescent="0.35">
      <c r="A330" s="98">
        <v>64</v>
      </c>
      <c r="B330" s="32" t="s">
        <v>57</v>
      </c>
      <c r="C330" s="50">
        <f>+VLOOKUP(A330,[1]Hoja1!$A$3:$C$1482,3,0)</f>
        <v>109437545.91</v>
      </c>
      <c r="D330" s="50">
        <f>+VLOOKUP(A330,[1]Hoja1!$A$3:$D$1482,4,0)</f>
        <v>88888.8</v>
      </c>
      <c r="E330" s="50">
        <f>+VLOOKUP(A330,[1]Hoja1!$A$3:$E$1482,5,0)</f>
        <v>519020.49</v>
      </c>
      <c r="F330" s="50">
        <f>+VLOOKUP(A330,[1]Hoja1!$A$3:$F$1482,6,0)</f>
        <v>4431580.46</v>
      </c>
      <c r="G330" s="50">
        <f>+VLOOKUP(A330,[1]Hoja1!$A$3:$G$1482,7,0)</f>
        <v>996370</v>
      </c>
      <c r="H330" s="51">
        <f t="shared" si="4"/>
        <v>115473405.65999998</v>
      </c>
    </row>
    <row r="331" spans="1:8" x14ac:dyDescent="0.35">
      <c r="A331" s="98">
        <v>6401</v>
      </c>
      <c r="B331" s="32" t="s">
        <v>343</v>
      </c>
      <c r="C331" s="50">
        <f>+VLOOKUP(A331,[1]Hoja1!$A$3:$C$1482,3,0)</f>
        <v>373346.22</v>
      </c>
      <c r="D331" s="50">
        <f>+VLOOKUP(A331,[1]Hoja1!$A$3:$D$1482,4,0)</f>
        <v>0</v>
      </c>
      <c r="E331" s="50">
        <f>+VLOOKUP(A331,[1]Hoja1!$A$3:$E$1482,5,0)</f>
        <v>80847.399999999994</v>
      </c>
      <c r="F331" s="50">
        <f>+VLOOKUP(A331,[1]Hoja1!$A$3:$F$1482,6,0)</f>
        <v>582937.46</v>
      </c>
      <c r="G331" s="50">
        <f>+VLOOKUP(A331,[1]Hoja1!$A$3:$G$1482,7,0)</f>
        <v>0</v>
      </c>
      <c r="H331" s="51">
        <f t="shared" si="4"/>
        <v>1037131.08</v>
      </c>
    </row>
    <row r="332" spans="1:8" x14ac:dyDescent="0.35">
      <c r="A332" s="98">
        <v>6402</v>
      </c>
      <c r="B332" s="32" t="s">
        <v>363</v>
      </c>
      <c r="C332" s="50">
        <f>+VLOOKUP(A332,[1]Hoja1!$A$3:$C$1482,3,0)</f>
        <v>16632408.48</v>
      </c>
      <c r="D332" s="50">
        <f>+VLOOKUP(A332,[1]Hoja1!$A$3:$D$1482,4,0)</f>
        <v>0</v>
      </c>
      <c r="E332" s="50">
        <f>+VLOOKUP(A332,[1]Hoja1!$A$3:$E$1482,5,0)</f>
        <v>171300</v>
      </c>
      <c r="F332" s="50">
        <f>+VLOOKUP(A332,[1]Hoja1!$A$3:$F$1482,6,0)</f>
        <v>3848643</v>
      </c>
      <c r="G332" s="50">
        <f>+VLOOKUP(A332,[1]Hoja1!$A$3:$G$1482,7,0)</f>
        <v>12000</v>
      </c>
      <c r="H332" s="51">
        <f t="shared" ref="H332:H367" si="5">SUM(C332:G332)</f>
        <v>20664351.48</v>
      </c>
    </row>
    <row r="333" spans="1:8" x14ac:dyDescent="0.35">
      <c r="A333" s="98">
        <v>6403</v>
      </c>
      <c r="B333" s="32" t="s">
        <v>364</v>
      </c>
      <c r="C333" s="50">
        <f>+VLOOKUP(A333,[1]Hoja1!$A$3:$C$1482,3,0)</f>
        <v>0</v>
      </c>
      <c r="D333" s="50">
        <f>+VLOOKUP(A333,[1]Hoja1!$A$3:$D$1482,4,0)</f>
        <v>0</v>
      </c>
      <c r="E333" s="50">
        <f>+VLOOKUP(A333,[1]Hoja1!$A$3:$E$1482,5,0)</f>
        <v>0</v>
      </c>
      <c r="F333" s="50">
        <f>+VLOOKUP(A333,[1]Hoja1!$A$3:$F$1482,6,0)</f>
        <v>0</v>
      </c>
      <c r="G333" s="50">
        <f>+VLOOKUP(A333,[1]Hoja1!$A$3:$G$1482,7,0)</f>
        <v>148625</v>
      </c>
      <c r="H333" s="51">
        <f t="shared" si="5"/>
        <v>148625</v>
      </c>
    </row>
    <row r="334" spans="1:8" x14ac:dyDescent="0.35">
      <c r="A334" s="98">
        <v>6404</v>
      </c>
      <c r="B334" s="32" t="s">
        <v>365</v>
      </c>
      <c r="C334" s="50">
        <f>+VLOOKUP(A334,[1]Hoja1!$A$3:$C$1482,3,0)</f>
        <v>92431791.209999979</v>
      </c>
      <c r="D334" s="50">
        <f>+VLOOKUP(A334,[1]Hoja1!$A$3:$D$1482,4,0)</f>
        <v>0</v>
      </c>
      <c r="E334" s="50">
        <f>+VLOOKUP(A334,[1]Hoja1!$A$3:$E$1482,5,0)</f>
        <v>231308.09</v>
      </c>
      <c r="F334" s="50">
        <f>+VLOOKUP(A334,[1]Hoja1!$A$3:$F$1482,6,0)</f>
        <v>0</v>
      </c>
      <c r="G334" s="50">
        <f>+VLOOKUP(A334,[1]Hoja1!$A$3:$G$1482,7,0)</f>
        <v>835745</v>
      </c>
      <c r="H334" s="51">
        <f t="shared" si="5"/>
        <v>93498844.299999982</v>
      </c>
    </row>
    <row r="335" spans="1:8" x14ac:dyDescent="0.35">
      <c r="A335" s="98">
        <v>6405</v>
      </c>
      <c r="B335" s="32" t="s">
        <v>366</v>
      </c>
      <c r="C335" s="50">
        <f>+VLOOKUP(A335,[1]Hoja1!$A$3:$C$1482,3,0)</f>
        <v>0</v>
      </c>
      <c r="D335" s="50">
        <f>+VLOOKUP(A335,[1]Hoja1!$A$3:$D$1482,4,0)</f>
        <v>0</v>
      </c>
      <c r="E335" s="50">
        <f>+VLOOKUP(A335,[1]Hoja1!$A$3:$E$1482,5,0)</f>
        <v>0</v>
      </c>
      <c r="F335" s="50">
        <f>+VLOOKUP(A335,[1]Hoja1!$A$3:$F$1482,6,0)</f>
        <v>0</v>
      </c>
      <c r="G335" s="50">
        <f>+VLOOKUP(A335,[1]Hoja1!$A$3:$G$1482,7,0)</f>
        <v>0</v>
      </c>
      <c r="H335" s="51">
        <f t="shared" si="5"/>
        <v>0</v>
      </c>
    </row>
    <row r="336" spans="1:8" x14ac:dyDescent="0.35">
      <c r="A336" s="98">
        <v>6412</v>
      </c>
      <c r="B336" s="32" t="s">
        <v>367</v>
      </c>
      <c r="C336" s="50">
        <f>+VLOOKUP(A336,[1]Hoja1!$A$3:$C$1482,3,0)</f>
        <v>0</v>
      </c>
      <c r="D336" s="50">
        <f>+VLOOKUP(A336,[1]Hoja1!$A$3:$D$1482,4,0)</f>
        <v>0</v>
      </c>
      <c r="E336" s="50">
        <f>+VLOOKUP(A336,[1]Hoja1!$A$3:$E$1482,5,0)</f>
        <v>0</v>
      </c>
      <c r="F336" s="50">
        <f>+VLOOKUP(A336,[1]Hoja1!$A$3:$F$1482,6,0)</f>
        <v>0</v>
      </c>
      <c r="G336" s="50">
        <f>+VLOOKUP(A336,[1]Hoja1!$A$3:$G$1482,7,0)</f>
        <v>0</v>
      </c>
      <c r="H336" s="51">
        <f t="shared" si="5"/>
        <v>0</v>
      </c>
    </row>
    <row r="337" spans="1:8" x14ac:dyDescent="0.35">
      <c r="A337" s="98">
        <v>6490</v>
      </c>
      <c r="B337" s="32" t="s">
        <v>368</v>
      </c>
      <c r="C337" s="50">
        <f>+VLOOKUP(A337,[1]Hoja1!$A$3:$C$1482,3,0)</f>
        <v>0</v>
      </c>
      <c r="D337" s="50">
        <f>+VLOOKUP(A337,[1]Hoja1!$A$3:$D$1482,4,0)</f>
        <v>88888.8</v>
      </c>
      <c r="E337" s="50">
        <f>+VLOOKUP(A337,[1]Hoja1!$A$3:$E$1482,5,0)</f>
        <v>35565</v>
      </c>
      <c r="F337" s="50">
        <f>+VLOOKUP(A337,[1]Hoja1!$A$3:$F$1482,6,0)</f>
        <v>0</v>
      </c>
      <c r="G337" s="50">
        <f>+VLOOKUP(A337,[1]Hoja1!$A$3:$G$1482,7,0)</f>
        <v>0</v>
      </c>
      <c r="H337" s="51">
        <f t="shared" si="5"/>
        <v>124453.8</v>
      </c>
    </row>
    <row r="338" spans="1:8" x14ac:dyDescent="0.35">
      <c r="A338" s="98">
        <v>7</v>
      </c>
      <c r="B338" s="32" t="s">
        <v>58</v>
      </c>
      <c r="C338" s="50">
        <f>+VLOOKUP(A338,[1]Hoja1!$A$3:$C$1482,3,0)</f>
        <v>17283434923.679996</v>
      </c>
      <c r="D338" s="50">
        <f>+VLOOKUP(A338,[1]Hoja1!$A$3:$D$1482,4,0)</f>
        <v>5041049164.4200001</v>
      </c>
      <c r="E338" s="50">
        <f>+VLOOKUP(A338,[1]Hoja1!$A$3:$E$1482,5,0)</f>
        <v>1959639846.4200001</v>
      </c>
      <c r="F338" s="50">
        <f>+VLOOKUP(A338,[1]Hoja1!$A$3:$F$1482,6,0)</f>
        <v>538288187.08999991</v>
      </c>
      <c r="G338" s="50">
        <f>+VLOOKUP(A338,[1]Hoja1!$A$3:$G$1482,7,0)</f>
        <v>65179262.270000033</v>
      </c>
      <c r="H338" s="51">
        <f t="shared" si="5"/>
        <v>24887591383.879997</v>
      </c>
    </row>
    <row r="339" spans="1:8" x14ac:dyDescent="0.35">
      <c r="A339" s="98">
        <v>71</v>
      </c>
      <c r="B339" s="32" t="s">
        <v>59</v>
      </c>
      <c r="C339" s="50">
        <f>+VLOOKUP(A339,[1]Hoja1!$A$3:$C$1482,3,0)</f>
        <v>2064783878.9600003</v>
      </c>
      <c r="D339" s="50">
        <f>+VLOOKUP(A339,[1]Hoja1!$A$3:$D$1482,4,0)</f>
        <v>1335967754.0800002</v>
      </c>
      <c r="E339" s="50">
        <f>+VLOOKUP(A339,[1]Hoja1!$A$3:$E$1482,5,0)</f>
        <v>435734600.91000003</v>
      </c>
      <c r="F339" s="50">
        <f>+VLOOKUP(A339,[1]Hoja1!$A$3:$F$1482,6,0)</f>
        <v>103865621.10999998</v>
      </c>
      <c r="G339" s="50">
        <f>+VLOOKUP(A339,[1]Hoja1!$A$3:$G$1482,7,0)</f>
        <v>9158804.7099999972</v>
      </c>
      <c r="H339" s="51">
        <f t="shared" si="5"/>
        <v>3949510659.7700005</v>
      </c>
    </row>
    <row r="340" spans="1:8" x14ac:dyDescent="0.35">
      <c r="A340" s="98">
        <v>7101</v>
      </c>
      <c r="B340" s="32" t="s">
        <v>369</v>
      </c>
      <c r="C340" s="50">
        <f>+VLOOKUP(A340,[1]Hoja1!$A$3:$C$1482,3,0)</f>
        <v>8799798.8000000007</v>
      </c>
      <c r="D340" s="50">
        <f>+VLOOKUP(A340,[1]Hoja1!$A$3:$D$1482,4,0)</f>
        <v>30602335.869999997</v>
      </c>
      <c r="E340" s="50">
        <f>+VLOOKUP(A340,[1]Hoja1!$A$3:$E$1482,5,0)</f>
        <v>51386856.080000006</v>
      </c>
      <c r="F340" s="50">
        <f>+VLOOKUP(A340,[1]Hoja1!$A$3:$F$1482,6,0)</f>
        <v>31070882.510000002</v>
      </c>
      <c r="G340" s="50">
        <f>+VLOOKUP(A340,[1]Hoja1!$A$3:$G$1482,7,0)</f>
        <v>2715090.04</v>
      </c>
      <c r="H340" s="51">
        <f t="shared" si="5"/>
        <v>124574963.30000001</v>
      </c>
    </row>
    <row r="341" spans="1:8" x14ac:dyDescent="0.35">
      <c r="A341" s="98">
        <v>7102</v>
      </c>
      <c r="B341" s="32" t="s">
        <v>370</v>
      </c>
      <c r="C341" s="50">
        <f>+VLOOKUP(A341,[1]Hoja1!$A$3:$C$1482,3,0)</f>
        <v>214416874.24000001</v>
      </c>
      <c r="D341" s="50">
        <f>+VLOOKUP(A341,[1]Hoja1!$A$3:$D$1482,4,0)</f>
        <v>91036414.030000001</v>
      </c>
      <c r="E341" s="50">
        <f>+VLOOKUP(A341,[1]Hoja1!$A$3:$E$1482,5,0)</f>
        <v>128972104.75999999</v>
      </c>
      <c r="F341" s="50">
        <f>+VLOOKUP(A341,[1]Hoja1!$A$3:$F$1482,6,0)</f>
        <v>18761765.789999999</v>
      </c>
      <c r="G341" s="50">
        <f>+VLOOKUP(A341,[1]Hoja1!$A$3:$G$1482,7,0)</f>
        <v>2803788.5700000003</v>
      </c>
      <c r="H341" s="51">
        <f t="shared" si="5"/>
        <v>455990947.38999999</v>
      </c>
    </row>
    <row r="342" spans="1:8" x14ac:dyDescent="0.35">
      <c r="A342" s="98">
        <v>7103</v>
      </c>
      <c r="B342" s="32" t="s">
        <v>371</v>
      </c>
      <c r="C342" s="50">
        <f>+VLOOKUP(A342,[1]Hoja1!$A$3:$C$1482,3,0)</f>
        <v>128248536.02</v>
      </c>
      <c r="D342" s="50">
        <f>+VLOOKUP(A342,[1]Hoja1!$A$3:$D$1482,4,0)</f>
        <v>58178241.909999974</v>
      </c>
      <c r="E342" s="50">
        <f>+VLOOKUP(A342,[1]Hoja1!$A$3:$E$1482,5,0)</f>
        <v>15307827.330000002</v>
      </c>
      <c r="F342" s="50">
        <f>+VLOOKUP(A342,[1]Hoja1!$A$3:$F$1482,6,0)</f>
        <v>5676851.8999999976</v>
      </c>
      <c r="G342" s="50">
        <f>+VLOOKUP(A342,[1]Hoja1!$A$3:$G$1482,7,0)</f>
        <v>436937.00999999995</v>
      </c>
      <c r="H342" s="51">
        <f t="shared" si="5"/>
        <v>207848394.16999999</v>
      </c>
    </row>
    <row r="343" spans="1:8" x14ac:dyDescent="0.35">
      <c r="A343" s="98">
        <v>7104</v>
      </c>
      <c r="B343" s="32" t="s">
        <v>372</v>
      </c>
      <c r="C343" s="50">
        <f>+VLOOKUP(A343,[1]Hoja1!$A$3:$C$1482,3,0)</f>
        <v>140240636.34999999</v>
      </c>
      <c r="D343" s="50">
        <f>+VLOOKUP(A343,[1]Hoja1!$A$3:$D$1482,4,0)</f>
        <v>34080183.850000001</v>
      </c>
      <c r="E343" s="50">
        <f>+VLOOKUP(A343,[1]Hoja1!$A$3:$E$1482,5,0)</f>
        <v>8064016.7000000002</v>
      </c>
      <c r="F343" s="50">
        <f>+VLOOKUP(A343,[1]Hoja1!$A$3:$F$1482,6,0)</f>
        <v>900000</v>
      </c>
      <c r="G343" s="50">
        <f>+VLOOKUP(A343,[1]Hoja1!$A$3:$G$1482,7,0)</f>
        <v>0</v>
      </c>
      <c r="H343" s="51">
        <f t="shared" si="5"/>
        <v>183284836.89999998</v>
      </c>
    </row>
    <row r="344" spans="1:8" x14ac:dyDescent="0.35">
      <c r="A344" s="98">
        <v>7105</v>
      </c>
      <c r="B344" s="32" t="s">
        <v>373</v>
      </c>
      <c r="C344" s="50">
        <f>+VLOOKUP(A344,[1]Hoja1!$A$3:$C$1482,3,0)</f>
        <v>42524259.819999993</v>
      </c>
      <c r="D344" s="50">
        <f>+VLOOKUP(A344,[1]Hoja1!$A$3:$D$1482,4,0)</f>
        <v>10130881.100000001</v>
      </c>
      <c r="E344" s="50">
        <f>+VLOOKUP(A344,[1]Hoja1!$A$3:$E$1482,5,0)</f>
        <v>2059167.8699999999</v>
      </c>
      <c r="F344" s="50">
        <f>+VLOOKUP(A344,[1]Hoja1!$A$3:$F$1482,6,0)</f>
        <v>159323.51</v>
      </c>
      <c r="G344" s="50">
        <f>+VLOOKUP(A344,[1]Hoja1!$A$3:$G$1482,7,0)</f>
        <v>23670.61</v>
      </c>
      <c r="H344" s="51">
        <f t="shared" si="5"/>
        <v>54897302.909999989</v>
      </c>
    </row>
    <row r="345" spans="1:8" x14ac:dyDescent="0.35">
      <c r="A345" s="98">
        <v>7106</v>
      </c>
      <c r="B345" s="32" t="s">
        <v>374</v>
      </c>
      <c r="C345" s="50">
        <f>+VLOOKUP(A345,[1]Hoja1!$A$3:$C$1482,3,0)</f>
        <v>163.30000000000001</v>
      </c>
      <c r="D345" s="50">
        <f>+VLOOKUP(A345,[1]Hoja1!$A$3:$D$1482,4,0)</f>
        <v>0</v>
      </c>
      <c r="E345" s="50">
        <f>+VLOOKUP(A345,[1]Hoja1!$A$3:$E$1482,5,0)</f>
        <v>0</v>
      </c>
      <c r="F345" s="50">
        <f>+VLOOKUP(A345,[1]Hoja1!$A$3:$F$1482,6,0)</f>
        <v>0</v>
      </c>
      <c r="G345" s="50">
        <f>+VLOOKUP(A345,[1]Hoja1!$A$3:$G$1482,7,0)</f>
        <v>0</v>
      </c>
      <c r="H345" s="51">
        <f t="shared" si="5"/>
        <v>163.30000000000001</v>
      </c>
    </row>
    <row r="346" spans="1:8" x14ac:dyDescent="0.35">
      <c r="A346" s="98">
        <v>7107</v>
      </c>
      <c r="B346" s="32" t="s">
        <v>375</v>
      </c>
      <c r="C346" s="50">
        <f>+VLOOKUP(A346,[1]Hoja1!$A$3:$C$1482,3,0)</f>
        <v>135381454.93000004</v>
      </c>
      <c r="D346" s="50">
        <f>+VLOOKUP(A346,[1]Hoja1!$A$3:$D$1482,4,0)</f>
        <v>50347623.589999996</v>
      </c>
      <c r="E346" s="50">
        <f>+VLOOKUP(A346,[1]Hoja1!$A$3:$E$1482,5,0)</f>
        <v>11570962.18</v>
      </c>
      <c r="F346" s="50">
        <f>+VLOOKUP(A346,[1]Hoja1!$A$3:$F$1482,6,0)</f>
        <v>901162.35999999987</v>
      </c>
      <c r="G346" s="50">
        <f>+VLOOKUP(A346,[1]Hoja1!$A$3:$G$1482,7,0)</f>
        <v>561003.77</v>
      </c>
      <c r="H346" s="51">
        <f t="shared" si="5"/>
        <v>198762206.83000007</v>
      </c>
    </row>
    <row r="347" spans="1:8" x14ac:dyDescent="0.35">
      <c r="A347" s="98">
        <v>7108</v>
      </c>
      <c r="B347" s="32" t="s">
        <v>376</v>
      </c>
      <c r="C347" s="50">
        <f>+VLOOKUP(A347,[1]Hoja1!$A$3:$C$1482,3,0)</f>
        <v>2004364.8900000001</v>
      </c>
      <c r="D347" s="50">
        <f>+VLOOKUP(A347,[1]Hoja1!$A$3:$D$1482,4,0)</f>
        <v>1177267.27</v>
      </c>
      <c r="E347" s="50">
        <f>+VLOOKUP(A347,[1]Hoja1!$A$3:$E$1482,5,0)</f>
        <v>1108253.1099999999</v>
      </c>
      <c r="F347" s="50">
        <f>+VLOOKUP(A347,[1]Hoja1!$A$3:$F$1482,6,0)</f>
        <v>0</v>
      </c>
      <c r="G347" s="50">
        <f>+VLOOKUP(A347,[1]Hoja1!$A$3:$G$1482,7,0)</f>
        <v>5000</v>
      </c>
      <c r="H347" s="51">
        <f t="shared" si="5"/>
        <v>4294885.2699999996</v>
      </c>
    </row>
    <row r="348" spans="1:8" x14ac:dyDescent="0.35">
      <c r="A348" s="98">
        <v>7109</v>
      </c>
      <c r="B348" s="32" t="s">
        <v>377</v>
      </c>
      <c r="C348" s="50">
        <f>+VLOOKUP(A348,[1]Hoja1!$A$3:$C$1482,3,0)</f>
        <v>101253942.28</v>
      </c>
      <c r="D348" s="50">
        <f>+VLOOKUP(A348,[1]Hoja1!$A$3:$D$1482,4,0)</f>
        <v>33317017.84</v>
      </c>
      <c r="E348" s="50">
        <f>+VLOOKUP(A348,[1]Hoja1!$A$3:$E$1482,5,0)</f>
        <v>18910719.459999997</v>
      </c>
      <c r="F348" s="50">
        <f>+VLOOKUP(A348,[1]Hoja1!$A$3:$F$1482,6,0)</f>
        <v>6607618.7199999988</v>
      </c>
      <c r="G348" s="50">
        <f>+VLOOKUP(A348,[1]Hoja1!$A$3:$G$1482,7,0)</f>
        <v>798932.47</v>
      </c>
      <c r="H348" s="51">
        <f t="shared" si="5"/>
        <v>160888230.77000001</v>
      </c>
    </row>
    <row r="349" spans="1:8" x14ac:dyDescent="0.35">
      <c r="A349" s="98">
        <v>7110</v>
      </c>
      <c r="B349" s="32" t="s">
        <v>378</v>
      </c>
      <c r="C349" s="50">
        <f>+VLOOKUP(A349,[1]Hoja1!$A$3:$C$1482,3,0)</f>
        <v>0</v>
      </c>
      <c r="D349" s="50">
        <f>+VLOOKUP(A349,[1]Hoja1!$A$3:$D$1482,4,0)</f>
        <v>0</v>
      </c>
      <c r="E349" s="50">
        <f>+VLOOKUP(A349,[1]Hoja1!$A$3:$E$1482,5,0)</f>
        <v>0</v>
      </c>
      <c r="F349" s="50">
        <f>+VLOOKUP(A349,[1]Hoja1!$A$3:$F$1482,6,0)</f>
        <v>0</v>
      </c>
      <c r="G349" s="50">
        <f>+VLOOKUP(A349,[1]Hoja1!$A$3:$G$1482,7,0)</f>
        <v>0</v>
      </c>
      <c r="H349" s="51">
        <f t="shared" si="5"/>
        <v>0</v>
      </c>
    </row>
    <row r="350" spans="1:8" x14ac:dyDescent="0.35">
      <c r="A350" s="98">
        <v>7190</v>
      </c>
      <c r="B350" s="32" t="s">
        <v>379</v>
      </c>
      <c r="C350" s="50">
        <f>+VLOOKUP(A350,[1]Hoja1!$A$3:$C$1482,3,0)</f>
        <v>1291913848.3300002</v>
      </c>
      <c r="D350" s="50">
        <f>+VLOOKUP(A350,[1]Hoja1!$A$3:$D$1482,4,0)</f>
        <v>1027097788.6200001</v>
      </c>
      <c r="E350" s="50">
        <f>+VLOOKUP(A350,[1]Hoja1!$A$3:$E$1482,5,0)</f>
        <v>198354693.42000005</v>
      </c>
      <c r="F350" s="50">
        <f>+VLOOKUP(A350,[1]Hoja1!$A$3:$F$1482,6,0)</f>
        <v>39788016.32</v>
      </c>
      <c r="G350" s="50">
        <f>+VLOOKUP(A350,[1]Hoja1!$A$3:$G$1482,7,0)</f>
        <v>1814382.2399999995</v>
      </c>
      <c r="H350" s="51">
        <f t="shared" si="5"/>
        <v>2558968728.9300003</v>
      </c>
    </row>
    <row r="351" spans="1:8" x14ac:dyDescent="0.35">
      <c r="A351" s="98">
        <v>74</v>
      </c>
      <c r="B351" s="32" t="s">
        <v>60</v>
      </c>
      <c r="C351" s="50">
        <f>+VLOOKUP(A351,[1]Hoja1!$A$3:$C$1482,3,0)</f>
        <v>15218651044.720001</v>
      </c>
      <c r="D351" s="50">
        <f>+VLOOKUP(A351,[1]Hoja1!$A$3:$D$1482,4,0)</f>
        <v>3705081410.3399997</v>
      </c>
      <c r="E351" s="50">
        <f>+VLOOKUP(A351,[1]Hoja1!$A$3:$E$1482,5,0)</f>
        <v>1523905245.51</v>
      </c>
      <c r="F351" s="50">
        <f>+VLOOKUP(A351,[1]Hoja1!$A$3:$F$1482,6,0)</f>
        <v>434422565.98000008</v>
      </c>
      <c r="G351" s="50">
        <f>+VLOOKUP(A351,[1]Hoja1!$A$3:$G$1482,7,0)</f>
        <v>56020457.559999995</v>
      </c>
      <c r="H351" s="51">
        <f t="shared" si="5"/>
        <v>20938080724.110001</v>
      </c>
    </row>
    <row r="352" spans="1:8" x14ac:dyDescent="0.35">
      <c r="A352" s="98">
        <v>7401</v>
      </c>
      <c r="B352" s="32" t="s">
        <v>380</v>
      </c>
      <c r="C352" s="50">
        <f>+VLOOKUP(A352,[1]Hoja1!$A$3:$C$1482,3,0)</f>
        <v>14266181011.319998</v>
      </c>
      <c r="D352" s="50">
        <f>+VLOOKUP(A352,[1]Hoja1!$A$3:$D$1482,4,0)</f>
        <v>3593294491.6699991</v>
      </c>
      <c r="E352" s="50">
        <f>+VLOOKUP(A352,[1]Hoja1!$A$3:$E$1482,5,0)</f>
        <v>1482861768.8200004</v>
      </c>
      <c r="F352" s="50">
        <f>+VLOOKUP(A352,[1]Hoja1!$A$3:$F$1482,6,0)</f>
        <v>421391663.54999995</v>
      </c>
      <c r="G352" s="50">
        <f>+VLOOKUP(A352,[1]Hoja1!$A$3:$G$1482,7,0)</f>
        <v>53897829.580000006</v>
      </c>
      <c r="H352" s="51">
        <f t="shared" si="5"/>
        <v>19817626764.939999</v>
      </c>
    </row>
    <row r="353" spans="1:8" x14ac:dyDescent="0.35">
      <c r="A353" s="98">
        <v>7402</v>
      </c>
      <c r="B353" s="32" t="s">
        <v>381</v>
      </c>
      <c r="C353" s="50">
        <f>+VLOOKUP(A353,[1]Hoja1!$A$3:$C$1482,3,0)</f>
        <v>14369011.449999999</v>
      </c>
      <c r="D353" s="50">
        <f>+VLOOKUP(A353,[1]Hoja1!$A$3:$D$1482,4,0)</f>
        <v>4392590.07</v>
      </c>
      <c r="E353" s="50">
        <f>+VLOOKUP(A353,[1]Hoja1!$A$3:$E$1482,5,0)</f>
        <v>1763645.84</v>
      </c>
      <c r="F353" s="50">
        <f>+VLOOKUP(A353,[1]Hoja1!$A$3:$F$1482,6,0)</f>
        <v>0</v>
      </c>
      <c r="G353" s="50">
        <f>+VLOOKUP(A353,[1]Hoja1!$A$3:$G$1482,7,0)</f>
        <v>10000</v>
      </c>
      <c r="H353" s="51">
        <f t="shared" si="5"/>
        <v>20535247.359999999</v>
      </c>
    </row>
    <row r="354" spans="1:8" x14ac:dyDescent="0.35">
      <c r="A354" s="98">
        <v>7403</v>
      </c>
      <c r="B354" s="32" t="s">
        <v>382</v>
      </c>
      <c r="C354" s="50">
        <f>+VLOOKUP(A354,[1]Hoja1!$A$3:$C$1482,3,0)</f>
        <v>0</v>
      </c>
      <c r="D354" s="50">
        <f>+VLOOKUP(A354,[1]Hoja1!$A$3:$D$1482,4,0)</f>
        <v>0</v>
      </c>
      <c r="E354" s="50">
        <f>+VLOOKUP(A354,[1]Hoja1!$A$3:$E$1482,5,0)</f>
        <v>0</v>
      </c>
      <c r="F354" s="50">
        <f>+VLOOKUP(A354,[1]Hoja1!$A$3:$F$1482,6,0)</f>
        <v>0</v>
      </c>
      <c r="G354" s="50">
        <f>+VLOOKUP(A354,[1]Hoja1!$A$3:$G$1482,7,0)</f>
        <v>0</v>
      </c>
      <c r="H354" s="51">
        <f t="shared" si="5"/>
        <v>0</v>
      </c>
    </row>
    <row r="355" spans="1:8" x14ac:dyDescent="0.35">
      <c r="A355" s="98">
        <v>7404</v>
      </c>
      <c r="B355" s="32" t="s">
        <v>383</v>
      </c>
      <c r="C355" s="50">
        <f>+VLOOKUP(A355,[1]Hoja1!$A$3:$C$1482,3,0)</f>
        <v>681205759.95000005</v>
      </c>
      <c r="D355" s="50">
        <f>+VLOOKUP(A355,[1]Hoja1!$A$3:$D$1482,4,0)</f>
        <v>52981063.439999998</v>
      </c>
      <c r="E355" s="50">
        <f>+VLOOKUP(A355,[1]Hoja1!$A$3:$E$1482,5,0)</f>
        <v>0</v>
      </c>
      <c r="F355" s="50">
        <f>+VLOOKUP(A355,[1]Hoja1!$A$3:$F$1482,6,0)</f>
        <v>345943.53</v>
      </c>
      <c r="G355" s="50">
        <f>+VLOOKUP(A355,[1]Hoja1!$A$3:$G$1482,7,0)</f>
        <v>0</v>
      </c>
      <c r="H355" s="51">
        <f t="shared" si="5"/>
        <v>734532766.92000008</v>
      </c>
    </row>
    <row r="356" spans="1:8" x14ac:dyDescent="0.35">
      <c r="A356" s="98">
        <v>7406</v>
      </c>
      <c r="B356" s="32" t="s">
        <v>384</v>
      </c>
      <c r="C356" s="50">
        <f>+VLOOKUP(A356,[1]Hoja1!$A$3:$C$1482,3,0)</f>
        <v>0</v>
      </c>
      <c r="D356" s="50">
        <f>+VLOOKUP(A356,[1]Hoja1!$A$3:$D$1482,4,0)</f>
        <v>8534064.3000000007</v>
      </c>
      <c r="E356" s="50">
        <f>+VLOOKUP(A356,[1]Hoja1!$A$3:$E$1482,5,0)</f>
        <v>1669800.97</v>
      </c>
      <c r="F356" s="50">
        <f>+VLOOKUP(A356,[1]Hoja1!$A$3:$F$1482,6,0)</f>
        <v>0</v>
      </c>
      <c r="G356" s="50">
        <f>+VLOOKUP(A356,[1]Hoja1!$A$3:$G$1482,7,0)</f>
        <v>46673.63</v>
      </c>
      <c r="H356" s="51">
        <f t="shared" si="5"/>
        <v>10250538.900000002</v>
      </c>
    </row>
    <row r="357" spans="1:8" x14ac:dyDescent="0.35">
      <c r="A357" s="98">
        <v>7407</v>
      </c>
      <c r="B357" s="32" t="s">
        <v>385</v>
      </c>
      <c r="C357" s="50">
        <f>+VLOOKUP(A357,[1]Hoja1!$A$3:$C$1482,3,0)</f>
        <v>7315828.3799999999</v>
      </c>
      <c r="D357" s="50">
        <f>+VLOOKUP(A357,[1]Hoja1!$A$3:$D$1482,4,0)</f>
        <v>8473.619999999999</v>
      </c>
      <c r="E357" s="50">
        <f>+VLOOKUP(A357,[1]Hoja1!$A$3:$E$1482,5,0)</f>
        <v>67.61</v>
      </c>
      <c r="F357" s="50">
        <f>+VLOOKUP(A357,[1]Hoja1!$A$3:$F$1482,6,0)</f>
        <v>0</v>
      </c>
      <c r="G357" s="50">
        <f>+VLOOKUP(A357,[1]Hoja1!$A$3:$G$1482,7,0)</f>
        <v>0</v>
      </c>
      <c r="H357" s="51">
        <f t="shared" si="5"/>
        <v>7324369.6100000003</v>
      </c>
    </row>
    <row r="358" spans="1:8" x14ac:dyDescent="0.35">
      <c r="A358" s="98">
        <v>7408</v>
      </c>
      <c r="B358" s="32" t="s">
        <v>386</v>
      </c>
      <c r="C358" s="50">
        <f>+VLOOKUP(A358,[1]Hoja1!$A$3:$C$1482,3,0)</f>
        <v>0</v>
      </c>
      <c r="D358" s="50">
        <f>+VLOOKUP(A358,[1]Hoja1!$A$3:$D$1482,4,0)</f>
        <v>0</v>
      </c>
      <c r="E358" s="50">
        <f>+VLOOKUP(A358,[1]Hoja1!$A$3:$E$1482,5,0)</f>
        <v>0</v>
      </c>
      <c r="F358" s="50">
        <f>+VLOOKUP(A358,[1]Hoja1!$A$3:$F$1482,6,0)</f>
        <v>0</v>
      </c>
      <c r="G358" s="50">
        <f>+VLOOKUP(A358,[1]Hoja1!$A$3:$G$1482,7,0)</f>
        <v>0</v>
      </c>
      <c r="H358" s="51">
        <f t="shared" si="5"/>
        <v>0</v>
      </c>
    </row>
    <row r="359" spans="1:8" x14ac:dyDescent="0.35">
      <c r="A359" s="98">
        <v>7409</v>
      </c>
      <c r="B359" s="32" t="s">
        <v>387</v>
      </c>
      <c r="C359" s="50">
        <f>+VLOOKUP(A359,[1]Hoja1!$A$3:$C$1482,3,0)</f>
        <v>0</v>
      </c>
      <c r="D359" s="50">
        <f>+VLOOKUP(A359,[1]Hoja1!$A$3:$D$1482,4,0)</f>
        <v>0</v>
      </c>
      <c r="E359" s="50">
        <f>+VLOOKUP(A359,[1]Hoja1!$A$3:$E$1482,5,0)</f>
        <v>0</v>
      </c>
      <c r="F359" s="50">
        <f>+VLOOKUP(A359,[1]Hoja1!$A$3:$F$1482,6,0)</f>
        <v>0</v>
      </c>
      <c r="G359" s="50">
        <f>+VLOOKUP(A359,[1]Hoja1!$A$3:$G$1482,7,0)</f>
        <v>0</v>
      </c>
      <c r="H359" s="51">
        <f t="shared" si="5"/>
        <v>0</v>
      </c>
    </row>
    <row r="360" spans="1:8" x14ac:dyDescent="0.35">
      <c r="A360" s="98">
        <v>7410</v>
      </c>
      <c r="B360" s="32" t="s">
        <v>388</v>
      </c>
      <c r="C360" s="50">
        <f>+VLOOKUP(A360,[1]Hoja1!$A$3:$C$1482,3,0)</f>
        <v>0</v>
      </c>
      <c r="D360" s="50">
        <f>+VLOOKUP(A360,[1]Hoja1!$A$3:$D$1482,4,0)</f>
        <v>0</v>
      </c>
      <c r="E360" s="50">
        <f>+VLOOKUP(A360,[1]Hoja1!$A$3:$E$1482,5,0)</f>
        <v>0</v>
      </c>
      <c r="F360" s="50">
        <f>+VLOOKUP(A360,[1]Hoja1!$A$3:$F$1482,6,0)</f>
        <v>0</v>
      </c>
      <c r="G360" s="50">
        <f>+VLOOKUP(A360,[1]Hoja1!$A$3:$G$1482,7,0)</f>
        <v>0</v>
      </c>
      <c r="H360" s="51">
        <f t="shared" si="5"/>
        <v>0</v>
      </c>
    </row>
    <row r="361" spans="1:8" x14ac:dyDescent="0.35">
      <c r="A361" s="98">
        <v>7411</v>
      </c>
      <c r="B361" s="32" t="s">
        <v>389</v>
      </c>
      <c r="C361" s="50">
        <f>+VLOOKUP(A361,[1]Hoja1!$A$3:$C$1482,3,0)</f>
        <v>0</v>
      </c>
      <c r="D361" s="50">
        <f>+VLOOKUP(A361,[1]Hoja1!$A$3:$D$1482,4,0)</f>
        <v>0</v>
      </c>
      <c r="E361" s="50">
        <f>+VLOOKUP(A361,[1]Hoja1!$A$3:$E$1482,5,0)</f>
        <v>0</v>
      </c>
      <c r="F361" s="50">
        <f>+VLOOKUP(A361,[1]Hoja1!$A$3:$F$1482,6,0)</f>
        <v>0</v>
      </c>
      <c r="G361" s="50">
        <f>+VLOOKUP(A361,[1]Hoja1!$A$3:$G$1482,7,0)</f>
        <v>0</v>
      </c>
      <c r="H361" s="51">
        <f t="shared" si="5"/>
        <v>0</v>
      </c>
    </row>
    <row r="362" spans="1:8" x14ac:dyDescent="0.35">
      <c r="A362" s="98">
        <v>7412</v>
      </c>
      <c r="B362" s="32" t="s">
        <v>390</v>
      </c>
      <c r="C362" s="50">
        <f>+VLOOKUP(A362,[1]Hoja1!$A$3:$C$1482,3,0)</f>
        <v>0</v>
      </c>
      <c r="D362" s="50">
        <f>+VLOOKUP(A362,[1]Hoja1!$A$3:$D$1482,4,0)</f>
        <v>0</v>
      </c>
      <c r="E362" s="50">
        <f>+VLOOKUP(A362,[1]Hoja1!$A$3:$E$1482,5,0)</f>
        <v>0</v>
      </c>
      <c r="F362" s="50">
        <f>+VLOOKUP(A362,[1]Hoja1!$A$3:$F$1482,6,0)</f>
        <v>0</v>
      </c>
      <c r="G362" s="50">
        <f>+VLOOKUP(A362,[1]Hoja1!$A$3:$G$1482,7,0)</f>
        <v>0</v>
      </c>
      <c r="H362" s="51">
        <f t="shared" si="5"/>
        <v>0</v>
      </c>
    </row>
    <row r="363" spans="1:8" x14ac:dyDescent="0.35">
      <c r="A363" s="98">
        <v>7414</v>
      </c>
      <c r="B363" s="32" t="s">
        <v>391</v>
      </c>
      <c r="C363" s="50">
        <f>+VLOOKUP(A363,[1]Hoja1!$A$3:$C$1482,3,0)</f>
        <v>80249312.709999993</v>
      </c>
      <c r="D363" s="50">
        <f>+VLOOKUP(A363,[1]Hoja1!$A$3:$D$1482,4,0)</f>
        <v>9448018.1799999978</v>
      </c>
      <c r="E363" s="50">
        <f>+VLOOKUP(A363,[1]Hoja1!$A$3:$E$1482,5,0)</f>
        <v>1784153.4399999997</v>
      </c>
      <c r="F363" s="50">
        <f>+VLOOKUP(A363,[1]Hoja1!$A$3:$F$1482,6,0)</f>
        <v>306273.67999999993</v>
      </c>
      <c r="G363" s="50">
        <f>+VLOOKUP(A363,[1]Hoja1!$A$3:$G$1482,7,0)</f>
        <v>146291.18</v>
      </c>
      <c r="H363" s="51">
        <f t="shared" si="5"/>
        <v>91934049.189999998</v>
      </c>
    </row>
    <row r="364" spans="1:8" x14ac:dyDescent="0.35">
      <c r="A364" s="98">
        <v>7415</v>
      </c>
      <c r="B364" s="32" t="s">
        <v>392</v>
      </c>
      <c r="C364" s="50">
        <f>+VLOOKUP(A364,[1]Hoja1!$A$3:$C$1482,3,0)</f>
        <v>144198895.25999999</v>
      </c>
      <c r="D364" s="50">
        <f>+VLOOKUP(A364,[1]Hoja1!$A$3:$D$1482,4,0)</f>
        <v>24873430.07</v>
      </c>
      <c r="E364" s="50">
        <f>+VLOOKUP(A364,[1]Hoja1!$A$3:$E$1482,5,0)</f>
        <v>5869896.0600000015</v>
      </c>
      <c r="F364" s="50">
        <f>+VLOOKUP(A364,[1]Hoja1!$A$3:$F$1482,6,0)</f>
        <v>1190805.4000000001</v>
      </c>
      <c r="G364" s="50">
        <f>+VLOOKUP(A364,[1]Hoja1!$A$3:$G$1482,7,0)</f>
        <v>1442273.04</v>
      </c>
      <c r="H364" s="51">
        <f t="shared" si="5"/>
        <v>177575299.82999998</v>
      </c>
    </row>
    <row r="365" spans="1:8" x14ac:dyDescent="0.35">
      <c r="A365" s="98">
        <v>7416</v>
      </c>
      <c r="B365" s="32" t="s">
        <v>393</v>
      </c>
      <c r="C365" s="50">
        <f>+VLOOKUP(A365,[1]Hoja1!$A$3:$C$1482,3,0)</f>
        <v>387986.13000000006</v>
      </c>
      <c r="D365" s="50">
        <f>+VLOOKUP(A365,[1]Hoja1!$A$3:$D$1482,4,0)</f>
        <v>13349.99</v>
      </c>
      <c r="E365" s="50">
        <f>+VLOOKUP(A365,[1]Hoja1!$A$3:$E$1482,5,0)</f>
        <v>0</v>
      </c>
      <c r="F365" s="50">
        <f>+VLOOKUP(A365,[1]Hoja1!$A$3:$F$1482,6,0)</f>
        <v>10227.69</v>
      </c>
      <c r="G365" s="50">
        <f>+VLOOKUP(A365,[1]Hoja1!$A$3:$G$1482,7,0)</f>
        <v>940.84</v>
      </c>
      <c r="H365" s="51">
        <f t="shared" si="5"/>
        <v>412504.65000000008</v>
      </c>
    </row>
    <row r="366" spans="1:8" x14ac:dyDescent="0.35">
      <c r="A366" s="98">
        <v>7417</v>
      </c>
      <c r="B366" s="32" t="s">
        <v>394</v>
      </c>
      <c r="C366" s="50">
        <f>+VLOOKUP(A366,[1]Hoja1!$A$3:$C$1482,3,0)</f>
        <v>0</v>
      </c>
      <c r="D366" s="50">
        <f>+VLOOKUP(A366,[1]Hoja1!$A$3:$D$1482,4,0)</f>
        <v>0</v>
      </c>
      <c r="E366" s="50">
        <f>+VLOOKUP(A366,[1]Hoja1!$A$3:$E$1482,5,0)</f>
        <v>0</v>
      </c>
      <c r="F366" s="50">
        <f>+VLOOKUP(A366,[1]Hoja1!$A$3:$F$1482,6,0)</f>
        <v>0</v>
      </c>
      <c r="G366" s="50">
        <f>+VLOOKUP(A366,[1]Hoja1!$A$3:$G$1482,7,0)</f>
        <v>0</v>
      </c>
      <c r="H366" s="51">
        <f t="shared" si="5"/>
        <v>0</v>
      </c>
    </row>
    <row r="367" spans="1:8" x14ac:dyDescent="0.35">
      <c r="A367" s="98">
        <v>7490</v>
      </c>
      <c r="B367" s="32" t="s">
        <v>395</v>
      </c>
      <c r="C367" s="50">
        <f>+VLOOKUP(A367,[1]Hoja1!$A$3:$C$1482,3,0)</f>
        <v>24743239.52</v>
      </c>
      <c r="D367" s="50">
        <f>+VLOOKUP(A367,[1]Hoja1!$A$3:$D$1482,4,0)</f>
        <v>11535929</v>
      </c>
      <c r="E367" s="50">
        <f>+VLOOKUP(A367,[1]Hoja1!$A$3:$E$1482,5,0)</f>
        <v>29955912.770000003</v>
      </c>
      <c r="F367" s="50">
        <f>+VLOOKUP(A367,[1]Hoja1!$A$3:$F$1482,6,0)</f>
        <v>11177652.130000001</v>
      </c>
      <c r="G367" s="50">
        <f>+VLOOKUP(A367,[1]Hoja1!$A$3:$G$1482,7,0)</f>
        <v>476449.29000000004</v>
      </c>
      <c r="H367" s="51">
        <f t="shared" si="5"/>
        <v>77889182.710000008</v>
      </c>
    </row>
  </sheetData>
  <mergeCells count="4">
    <mergeCell ref="A6:B6"/>
    <mergeCell ref="A7:B7"/>
    <mergeCell ref="A8:B8"/>
    <mergeCell ref="A9:B9"/>
  </mergeCells>
  <hyperlinks>
    <hyperlink ref="A1" location="ÍNDICE!A1" display="Menú Principal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showGridLines="0" zoomScale="85" zoomScaleNormal="85" workbookViewId="0">
      <pane xSplit="1" ySplit="11" topLeftCell="B36" activePane="bottomRight" state="frozen"/>
      <selection pane="topRight" activeCell="B1" sqref="B1"/>
      <selection pane="bottomLeft" activeCell="A10" sqref="A10"/>
      <selection pane="bottomRight" activeCell="A9" sqref="A9"/>
    </sheetView>
  </sheetViews>
  <sheetFormatPr baseColWidth="10" defaultColWidth="11.54296875" defaultRowHeight="14.5" x14ac:dyDescent="0.35"/>
  <cols>
    <col min="1" max="1" width="47.453125" style="30" customWidth="1"/>
    <col min="2" max="2" width="17.1796875" style="2" customWidth="1"/>
    <col min="3" max="6" width="17.7265625" style="2" customWidth="1"/>
    <col min="7" max="7" width="12.7265625" style="2" bestFit="1" customWidth="1"/>
    <col min="8" max="16384" width="11.54296875" style="2"/>
  </cols>
  <sheetData>
    <row r="1" spans="1:7" ht="18" customHeight="1" x14ac:dyDescent="0.3">
      <c r="A1" s="27" t="s">
        <v>75</v>
      </c>
    </row>
    <row r="2" spans="1:7" ht="18" customHeight="1" x14ac:dyDescent="0.35"/>
    <row r="3" spans="1:7" ht="18" customHeight="1" x14ac:dyDescent="0.35"/>
    <row r="4" spans="1:7" ht="18" customHeight="1" x14ac:dyDescent="0.35"/>
    <row r="5" spans="1:7" ht="18" customHeight="1" x14ac:dyDescent="0.35"/>
    <row r="6" spans="1:7" ht="18" customHeight="1" x14ac:dyDescent="0.35">
      <c r="A6" s="34" t="s">
        <v>76</v>
      </c>
      <c r="B6" s="34"/>
    </row>
    <row r="7" spans="1:7" ht="18" customHeight="1" x14ac:dyDescent="0.35">
      <c r="A7" s="34" t="s">
        <v>0</v>
      </c>
      <c r="B7" s="34"/>
      <c r="D7" s="3"/>
    </row>
    <row r="8" spans="1:7" ht="18" customHeight="1" x14ac:dyDescent="0.3">
      <c r="A8" s="33">
        <v>43100</v>
      </c>
      <c r="B8" s="34"/>
    </row>
    <row r="9" spans="1:7" ht="18" customHeight="1" x14ac:dyDescent="0.3">
      <c r="A9" s="38" t="s">
        <v>80</v>
      </c>
      <c r="B9" s="34">
        <v>1000000</v>
      </c>
    </row>
    <row r="10" spans="1:7" ht="18" customHeight="1" x14ac:dyDescent="0.35">
      <c r="A10" s="2"/>
      <c r="B10" s="54"/>
      <c r="C10" s="54"/>
      <c r="D10" s="54"/>
      <c r="E10" s="54"/>
      <c r="F10" s="54"/>
      <c r="G10" s="54"/>
    </row>
    <row r="11" spans="1:7" s="29" customFormat="1" ht="21.75" customHeight="1" x14ac:dyDescent="0.35">
      <c r="A11" s="35" t="s">
        <v>12</v>
      </c>
      <c r="B11" s="28" t="s">
        <v>66</v>
      </c>
      <c r="C11" s="28" t="s">
        <v>78</v>
      </c>
      <c r="D11" s="28" t="s">
        <v>68</v>
      </c>
      <c r="E11" s="28" t="s">
        <v>79</v>
      </c>
      <c r="F11" s="28" t="s">
        <v>82</v>
      </c>
      <c r="G11" s="28" t="s">
        <v>70</v>
      </c>
    </row>
    <row r="12" spans="1:7" ht="18" customHeight="1" x14ac:dyDescent="0.35">
      <c r="A12" s="39"/>
      <c r="B12" s="39"/>
      <c r="C12" s="39"/>
      <c r="D12" s="39"/>
      <c r="E12" s="39"/>
      <c r="F12" s="39"/>
      <c r="G12" s="39"/>
    </row>
    <row r="13" spans="1:7" ht="14.5" customHeight="1" x14ac:dyDescent="0.35">
      <c r="A13" s="97" t="s">
        <v>13</v>
      </c>
      <c r="B13" s="97"/>
      <c r="C13" s="97"/>
      <c r="D13" s="97"/>
      <c r="E13" s="97"/>
      <c r="F13" s="97"/>
      <c r="G13" s="97"/>
    </row>
    <row r="14" spans="1:7" x14ac:dyDescent="0.35">
      <c r="A14" s="36" t="s">
        <v>14</v>
      </c>
      <c r="B14" s="17">
        <f>'Balance Financiero_SFPS'!C11/'Indicadores Financieros'!$B$9</f>
        <v>8293.1562742400001</v>
      </c>
      <c r="C14" s="17">
        <f>'Balance Financiero_SFPS'!D11/'Indicadores Financieros'!$B$9</f>
        <v>1764.0129660000002</v>
      </c>
      <c r="D14" s="17">
        <f>'Balance Financiero_SFPS'!E11/'Indicadores Financieros'!$B$9</f>
        <v>995.54905427000028</v>
      </c>
      <c r="E14" s="17">
        <f>'Balance Financiero_SFPS'!F11/'Indicadores Financieros'!$B$9</f>
        <v>455.02305319999982</v>
      </c>
      <c r="F14" s="17">
        <f>'Balance Financiero_SFPS'!G11/'Indicadores Financieros'!$B$9</f>
        <v>119.46513008999992</v>
      </c>
      <c r="G14" s="17">
        <f>'Balance Financiero_SFPS'!H11/'Indicadores Financieros'!$B$9</f>
        <v>11627.206477800002</v>
      </c>
    </row>
    <row r="15" spans="1:7" x14ac:dyDescent="0.35">
      <c r="A15" s="36" t="s">
        <v>15</v>
      </c>
      <c r="B15" s="17">
        <f>'Balance Financiero_SFPS'!C158/'Indicadores Financieros'!$B$9</f>
        <v>6917.5219240499982</v>
      </c>
      <c r="C15" s="17">
        <f>'Balance Financiero_SFPS'!D158/'Indicadores Financieros'!$B$9</f>
        <v>1495.3671295100003</v>
      </c>
      <c r="D15" s="17">
        <f>'Balance Financiero_SFPS'!E158/'Indicadores Financieros'!$B$9</f>
        <v>817.34261798999989</v>
      </c>
      <c r="E15" s="17">
        <f>'Balance Financiero_SFPS'!F158/'Indicadores Financieros'!$B$9</f>
        <v>365.82696884000001</v>
      </c>
      <c r="F15" s="17">
        <f>'Balance Financiero_SFPS'!G158/'Indicadores Financieros'!$B$9</f>
        <v>90.046108490000009</v>
      </c>
      <c r="G15" s="17">
        <f>'Balance Financiero_SFPS'!H158/'Indicadores Financieros'!$B$9</f>
        <v>9686.1047488799995</v>
      </c>
    </row>
    <row r="16" spans="1:7" x14ac:dyDescent="0.35">
      <c r="A16" s="36" t="s">
        <v>16</v>
      </c>
      <c r="B16" s="17">
        <f>'Balance Financiero_SFPS'!C214/'Indicadores Financieros'!$B$9</f>
        <v>1375.6343501899999</v>
      </c>
      <c r="C16" s="17">
        <f>'Balance Financiero_SFPS'!D214/'Indicadores Financieros'!$B$9</f>
        <v>268.64583649000008</v>
      </c>
      <c r="D16" s="17">
        <f>'Balance Financiero_SFPS'!E214/'Indicadores Financieros'!$B$9</f>
        <v>178.20643628000002</v>
      </c>
      <c r="E16" s="17">
        <f>'Balance Financiero_SFPS'!F214/'Indicadores Financieros'!$B$9</f>
        <v>89.196084359999986</v>
      </c>
      <c r="F16" s="17">
        <f>'Balance Financiero_SFPS'!G214/'Indicadores Financieros'!$B$9</f>
        <v>29.419021599999997</v>
      </c>
      <c r="G16" s="17">
        <f>'Balance Financiero_SFPS'!H214/'Indicadores Financieros'!$B$9</f>
        <v>1941.1017289199997</v>
      </c>
    </row>
    <row r="17" spans="1:7" x14ac:dyDescent="0.35">
      <c r="A17" s="36" t="s">
        <v>17</v>
      </c>
      <c r="B17" s="17">
        <f>'Balance Financiero_SFPS'!C215/'Indicadores Financieros'!$B$9</f>
        <v>701.33490247999987</v>
      </c>
      <c r="C17" s="17">
        <f>'Balance Financiero_SFPS'!D215/'Indicadores Financieros'!$B$9</f>
        <v>115.62618246999999</v>
      </c>
      <c r="D17" s="17">
        <f>'Balance Financiero_SFPS'!E215/'Indicadores Financieros'!$B$9</f>
        <v>83.71345869000001</v>
      </c>
      <c r="E17" s="17">
        <f>'Balance Financiero_SFPS'!F215/'Indicadores Financieros'!$B$9</f>
        <v>51.006896020000006</v>
      </c>
      <c r="F17" s="17">
        <f>'Balance Financiero_SFPS'!G215/'Indicadores Financieros'!$B$9</f>
        <v>18.521718399999994</v>
      </c>
      <c r="G17" s="17">
        <f>'Balance Financiero_SFPS'!H215/'Indicadores Financieros'!$B$9</f>
        <v>970.20315805999996</v>
      </c>
    </row>
    <row r="18" spans="1:7" x14ac:dyDescent="0.35">
      <c r="A18" s="36" t="s">
        <v>18</v>
      </c>
      <c r="B18" s="17">
        <f>'Balance Financiero_SFPS'!C30/'Indicadores Financieros'!$B$9</f>
        <v>5214.1203675500001</v>
      </c>
      <c r="C18" s="17">
        <f>'Balance Financiero_SFPS'!D30/'Indicadores Financieros'!$B$9</f>
        <v>1305.9900670399998</v>
      </c>
      <c r="D18" s="17">
        <f>'Balance Financiero_SFPS'!E30/'Indicadores Financieros'!$B$9</f>
        <v>732.1320059699998</v>
      </c>
      <c r="E18" s="17">
        <f>'Balance Financiero_SFPS'!F30/'Indicadores Financieros'!$B$9</f>
        <v>328.92900944000002</v>
      </c>
      <c r="F18" s="17">
        <f>'Balance Financiero_SFPS'!G30/'Indicadores Financieros'!$B$9</f>
        <v>82.516839920000066</v>
      </c>
      <c r="G18" s="17">
        <f>'Balance Financiero_SFPS'!H30/'Indicadores Financieros'!$B$9</f>
        <v>7663.6882899199991</v>
      </c>
    </row>
    <row r="19" spans="1:7" x14ac:dyDescent="0.35">
      <c r="A19" s="36" t="s">
        <v>19</v>
      </c>
      <c r="B19" s="17">
        <f>'Balance Financiero_SFPS'!C159/'Indicadores Financieros'!$B$9</f>
        <v>6423.2458490099998</v>
      </c>
      <c r="C19" s="17">
        <f>'Balance Financiero_SFPS'!D159/'Indicadores Financieros'!$B$9</f>
        <v>1355.04585107</v>
      </c>
      <c r="D19" s="17">
        <f>'Balance Financiero_SFPS'!E159/'Indicadores Financieros'!$B$9</f>
        <v>703.54959079999992</v>
      </c>
      <c r="E19" s="17">
        <f>'Balance Financiero_SFPS'!F159/'Indicadores Financieros'!$B$9</f>
        <v>309.51382615999984</v>
      </c>
      <c r="F19" s="17">
        <f>'Balance Financiero_SFPS'!G159/'Indicadores Financieros'!$B$9</f>
        <v>77.796881500000012</v>
      </c>
      <c r="G19" s="17">
        <f>'Balance Financiero_SFPS'!H159/'Indicadores Financieros'!$B$9</f>
        <v>8869.1519985400009</v>
      </c>
    </row>
    <row r="20" spans="1:7" ht="15" customHeight="1" x14ac:dyDescent="0.35">
      <c r="A20" s="36"/>
      <c r="B20" s="16"/>
      <c r="C20" s="16"/>
      <c r="D20" s="16"/>
      <c r="E20" s="16"/>
      <c r="F20" s="16"/>
    </row>
    <row r="21" spans="1:7" ht="15" customHeight="1" x14ac:dyDescent="0.35">
      <c r="A21" s="97" t="s">
        <v>20</v>
      </c>
      <c r="B21" s="97"/>
      <c r="C21" s="97"/>
      <c r="D21" s="97"/>
      <c r="E21" s="97"/>
      <c r="F21" s="97"/>
      <c r="G21" s="97"/>
    </row>
    <row r="22" spans="1:7" s="58" customFormat="1" ht="15" customHeight="1" x14ac:dyDescent="0.35">
      <c r="A22" s="36" t="s">
        <v>396</v>
      </c>
      <c r="B22" s="61">
        <f>('Balance Financiero_SFPS'!C31+'Balance Financiero_SFPS'!C39+'Balance Financiero_SFPS'!C47+'Balance Financiero_SFPS'!C55+'Balance Financiero_SFPS'!C63+'Balance Financiero_SFPS'!C71+'Balance Financiero_SFPS'!C79+'Balance Financiero_SFPS'!C87+'Balance Financiero_SFPS'!C95)/$B$9</f>
        <v>320.17219369999987</v>
      </c>
      <c r="C22" s="61">
        <f>('Balance Financiero_SFPS'!D31+'Balance Financiero_SFPS'!D39+'Balance Financiero_SFPS'!D47+'Balance Financiero_SFPS'!D55+'Balance Financiero_SFPS'!D63+'Balance Financiero_SFPS'!D71+'Balance Financiero_SFPS'!D79+'Balance Financiero_SFPS'!D87+'Balance Financiero_SFPS'!D95)/$B$9</f>
        <v>20.668648640000001</v>
      </c>
      <c r="D22" s="61">
        <f>('Balance Financiero_SFPS'!E31+'Balance Financiero_SFPS'!E39+'Balance Financiero_SFPS'!E47+'Balance Financiero_SFPS'!E55+'Balance Financiero_SFPS'!E63+'Balance Financiero_SFPS'!E71+'Balance Financiero_SFPS'!E79+'Balance Financiero_SFPS'!E87+'Balance Financiero_SFPS'!E95)/$B$9</f>
        <v>7.5601625299999995</v>
      </c>
      <c r="E22" s="61">
        <f>('Balance Financiero_SFPS'!F31+'Balance Financiero_SFPS'!F39+'Balance Financiero_SFPS'!F47+'Balance Financiero_SFPS'!F55+'Balance Financiero_SFPS'!F63+'Balance Financiero_SFPS'!F71+'Balance Financiero_SFPS'!F79+'Balance Financiero_SFPS'!F87+'Balance Financiero_SFPS'!F95)/$B$9</f>
        <v>1.02183355</v>
      </c>
      <c r="F22" s="61">
        <f>('Balance Financiero_SFPS'!G31+'Balance Financiero_SFPS'!G39+'Balance Financiero_SFPS'!G47+'Balance Financiero_SFPS'!G55+'Balance Financiero_SFPS'!G63+'Balance Financiero_SFPS'!G71+'Balance Financiero_SFPS'!G79+'Balance Financiero_SFPS'!G87+'Balance Financiero_SFPS'!G95)/$B$9</f>
        <v>2.3812727799999998</v>
      </c>
      <c r="G22" s="61">
        <f>('Balance Financiero_SFPS'!H31+'Balance Financiero_SFPS'!H39+'Balance Financiero_SFPS'!H47+'Balance Financiero_SFPS'!H55+'Balance Financiero_SFPS'!H63+'Balance Financiero_SFPS'!H71+'Balance Financiero_SFPS'!H79+'Balance Financiero_SFPS'!H87+'Balance Financiero_SFPS'!H95)/$B$9</f>
        <v>351.80411119999997</v>
      </c>
    </row>
    <row r="23" spans="1:7" s="58" customFormat="1" ht="15" customHeight="1" x14ac:dyDescent="0.35">
      <c r="A23" s="36" t="s">
        <v>397</v>
      </c>
      <c r="B23" s="61">
        <f>('Balance Financiero_SFPS'!C32+'Balance Financiero_SFPS'!C40+'Balance Financiero_SFPS'!C48+'Balance Financiero_SFPS'!C56+'Balance Financiero_SFPS'!C64+'Balance Financiero_SFPS'!C72+'Balance Financiero_SFPS'!C80+'Balance Financiero_SFPS'!C88+'Balance Financiero_SFPS'!C96)/$B$9</f>
        <v>2745.803844049999</v>
      </c>
      <c r="C23" s="61">
        <f>('Balance Financiero_SFPS'!D32+'Balance Financiero_SFPS'!D40+'Balance Financiero_SFPS'!D48+'Balance Financiero_SFPS'!D56+'Balance Financiero_SFPS'!D64+'Balance Financiero_SFPS'!D72+'Balance Financiero_SFPS'!D80+'Balance Financiero_SFPS'!D88+'Balance Financiero_SFPS'!D96)/$B$9</f>
        <v>580.05775360999996</v>
      </c>
      <c r="D23" s="61">
        <f>('Balance Financiero_SFPS'!E32+'Balance Financiero_SFPS'!E40+'Balance Financiero_SFPS'!E48+'Balance Financiero_SFPS'!E56+'Balance Financiero_SFPS'!E64+'Balance Financiero_SFPS'!E72+'Balance Financiero_SFPS'!E80+'Balance Financiero_SFPS'!E88+'Balance Financiero_SFPS'!E96)/$B$9</f>
        <v>319.29049920000006</v>
      </c>
      <c r="E23" s="61">
        <f>('Balance Financiero_SFPS'!F32+'Balance Financiero_SFPS'!F40+'Balance Financiero_SFPS'!F48+'Balance Financiero_SFPS'!F56+'Balance Financiero_SFPS'!F64+'Balance Financiero_SFPS'!F72+'Balance Financiero_SFPS'!F80+'Balance Financiero_SFPS'!F88+'Balance Financiero_SFPS'!F96)/$B$9</f>
        <v>111.33243686000003</v>
      </c>
      <c r="F23" s="61">
        <f>('Balance Financiero_SFPS'!G32+'Balance Financiero_SFPS'!G40+'Balance Financiero_SFPS'!G48+'Balance Financiero_SFPS'!G56+'Balance Financiero_SFPS'!G64+'Balance Financiero_SFPS'!G72+'Balance Financiero_SFPS'!G80+'Balance Financiero_SFPS'!G88+'Balance Financiero_SFPS'!G96)/$B$9</f>
        <v>26.734778600000006</v>
      </c>
      <c r="G23" s="61">
        <f>('Balance Financiero_SFPS'!H32+'Balance Financiero_SFPS'!H40+'Balance Financiero_SFPS'!H48+'Balance Financiero_SFPS'!H56+'Balance Financiero_SFPS'!H64+'Balance Financiero_SFPS'!H72+'Balance Financiero_SFPS'!H80+'Balance Financiero_SFPS'!H88+'Balance Financiero_SFPS'!H96)/$B$9</f>
        <v>3783.2193123199986</v>
      </c>
    </row>
    <row r="24" spans="1:7" s="58" customFormat="1" ht="15" customHeight="1" x14ac:dyDescent="0.35">
      <c r="A24" s="36" t="s">
        <v>398</v>
      </c>
      <c r="B24" s="61">
        <f>('Balance Financiero_SFPS'!C33+'Balance Financiero_SFPS'!C41+'Balance Financiero_SFPS'!C49+'Balance Financiero_SFPS'!C57+'Balance Financiero_SFPS'!C65+'Balance Financiero_SFPS'!C73+'Balance Financiero_SFPS'!C81+'Balance Financiero_SFPS'!C89+'Balance Financiero_SFPS'!C97)/$B$9</f>
        <v>372.36847715999988</v>
      </c>
      <c r="C24" s="61">
        <f>('Balance Financiero_SFPS'!D33+'Balance Financiero_SFPS'!D41+'Balance Financiero_SFPS'!D49+'Balance Financiero_SFPS'!D57+'Balance Financiero_SFPS'!D65+'Balance Financiero_SFPS'!D73+'Balance Financiero_SFPS'!D81+'Balance Financiero_SFPS'!D89+'Balance Financiero_SFPS'!D97)/$B$9</f>
        <v>64.983466780000015</v>
      </c>
      <c r="D24" s="61">
        <f>('Balance Financiero_SFPS'!E33+'Balance Financiero_SFPS'!E41+'Balance Financiero_SFPS'!E49+'Balance Financiero_SFPS'!E57+'Balance Financiero_SFPS'!E65+'Balance Financiero_SFPS'!E73+'Balance Financiero_SFPS'!E81+'Balance Financiero_SFPS'!E89+'Balance Financiero_SFPS'!E97)/$B$9</f>
        <v>25.977839800000002</v>
      </c>
      <c r="E24" s="61">
        <f>('Balance Financiero_SFPS'!F33+'Balance Financiero_SFPS'!F41+'Balance Financiero_SFPS'!F49+'Balance Financiero_SFPS'!F57+'Balance Financiero_SFPS'!F65+'Balance Financiero_SFPS'!F73+'Balance Financiero_SFPS'!F81+'Balance Financiero_SFPS'!F89+'Balance Financiero_SFPS'!F97)/$B$9</f>
        <v>6.5971267399999993</v>
      </c>
      <c r="F24" s="61">
        <f>('Balance Financiero_SFPS'!G33+'Balance Financiero_SFPS'!G41+'Balance Financiero_SFPS'!G49+'Balance Financiero_SFPS'!G57+'Balance Financiero_SFPS'!G65+'Balance Financiero_SFPS'!G73+'Balance Financiero_SFPS'!G81+'Balance Financiero_SFPS'!G89+'Balance Financiero_SFPS'!G97)/$B$9</f>
        <v>1.5177866100000001</v>
      </c>
      <c r="G24" s="61">
        <f>('Balance Financiero_SFPS'!H33+'Balance Financiero_SFPS'!H41+'Balance Financiero_SFPS'!H49+'Balance Financiero_SFPS'!H57+'Balance Financiero_SFPS'!H65+'Balance Financiero_SFPS'!H73+'Balance Financiero_SFPS'!H81+'Balance Financiero_SFPS'!H89+'Balance Financiero_SFPS'!H97)/$B$9</f>
        <v>471.44469709000009</v>
      </c>
    </row>
    <row r="25" spans="1:7" s="58" customFormat="1" ht="15" customHeight="1" x14ac:dyDescent="0.35">
      <c r="A25" s="36" t="s">
        <v>399</v>
      </c>
      <c r="B25" s="61">
        <f>('Balance Financiero_SFPS'!C34+'Balance Financiero_SFPS'!C42+'Balance Financiero_SFPS'!C50+'Balance Financiero_SFPS'!C58+'Balance Financiero_SFPS'!C66+'Balance Financiero_SFPS'!C74+'Balance Financiero_SFPS'!C82+'Balance Financiero_SFPS'!C90+'Balance Financiero_SFPS'!C98)/$B$9</f>
        <v>1758.0584522900001</v>
      </c>
      <c r="C25" s="61">
        <f>('Balance Financiero_SFPS'!D34+'Balance Financiero_SFPS'!D42+'Balance Financiero_SFPS'!D50+'Balance Financiero_SFPS'!D58+'Balance Financiero_SFPS'!D66+'Balance Financiero_SFPS'!D74+'Balance Financiero_SFPS'!D82+'Balance Financiero_SFPS'!D90+'Balance Financiero_SFPS'!D98)/$B$9</f>
        <v>679.79725748999988</v>
      </c>
      <c r="D25" s="61">
        <f>('Balance Financiero_SFPS'!E34+'Balance Financiero_SFPS'!E42+'Balance Financiero_SFPS'!E50+'Balance Financiero_SFPS'!E58+'Balance Financiero_SFPS'!E66+'Balance Financiero_SFPS'!E74+'Balance Financiero_SFPS'!E82+'Balance Financiero_SFPS'!E90+'Balance Financiero_SFPS'!E98)/$B$9</f>
        <v>387.72324256000007</v>
      </c>
      <c r="E25" s="61">
        <f>('Balance Financiero_SFPS'!F34+'Balance Financiero_SFPS'!F42+'Balance Financiero_SFPS'!F50+'Balance Financiero_SFPS'!F58+'Balance Financiero_SFPS'!F66+'Balance Financiero_SFPS'!F74+'Balance Financiero_SFPS'!F82+'Balance Financiero_SFPS'!F90+'Balance Financiero_SFPS'!F98)/$B$9</f>
        <v>222.09739196000004</v>
      </c>
      <c r="F25" s="61">
        <f>('Balance Financiero_SFPS'!G34+'Balance Financiero_SFPS'!G42+'Balance Financiero_SFPS'!G50+'Balance Financiero_SFPS'!G58+'Balance Financiero_SFPS'!G66+'Balance Financiero_SFPS'!G74+'Balance Financiero_SFPS'!G82+'Balance Financiero_SFPS'!G90+'Balance Financiero_SFPS'!G98)/$B$9</f>
        <v>51.338696410000018</v>
      </c>
      <c r="G25" s="61">
        <f>('Balance Financiero_SFPS'!H34+'Balance Financiero_SFPS'!H42+'Balance Financiero_SFPS'!H50+'Balance Financiero_SFPS'!H58+'Balance Financiero_SFPS'!H66+'Balance Financiero_SFPS'!H74+'Balance Financiero_SFPS'!H82+'Balance Financiero_SFPS'!H90+'Balance Financiero_SFPS'!H98)/$B$9</f>
        <v>3099.01504071</v>
      </c>
    </row>
    <row r="26" spans="1:7" x14ac:dyDescent="0.35">
      <c r="A26" s="36" t="s">
        <v>400</v>
      </c>
      <c r="B26" s="61">
        <f>('Balance Financiero_SFPS'!C35+'Balance Financiero_SFPS'!C43+'Balance Financiero_SFPS'!C51+'Balance Financiero_SFPS'!C59+'Balance Financiero_SFPS'!C67+'Balance Financiero_SFPS'!C75+'Balance Financiero_SFPS'!C83+'Balance Financiero_SFPS'!C91+'Balance Financiero_SFPS'!C99)/$B$9</f>
        <v>4.4833964000000002</v>
      </c>
      <c r="C26" s="61">
        <f>('Balance Financiero_SFPS'!D35+'Balance Financiero_SFPS'!D43+'Balance Financiero_SFPS'!D51+'Balance Financiero_SFPS'!D59+'Balance Financiero_SFPS'!D67+'Balance Financiero_SFPS'!D75+'Balance Financiero_SFPS'!D83+'Balance Financiero_SFPS'!D91+'Balance Financiero_SFPS'!D99)/$B$9</f>
        <v>0.87728947999999995</v>
      </c>
      <c r="D26" s="61">
        <f>('Balance Financiero_SFPS'!E35+'Balance Financiero_SFPS'!E43+'Balance Financiero_SFPS'!E51+'Balance Financiero_SFPS'!E59+'Balance Financiero_SFPS'!E67+'Balance Financiero_SFPS'!E75+'Balance Financiero_SFPS'!E83+'Balance Financiero_SFPS'!E91+'Balance Financiero_SFPS'!E99)/$B$9</f>
        <v>0.17791646999999999</v>
      </c>
      <c r="E26" s="61">
        <f>('Balance Financiero_SFPS'!F35+'Balance Financiero_SFPS'!F43+'Balance Financiero_SFPS'!F51+'Balance Financiero_SFPS'!F59+'Balance Financiero_SFPS'!F67+'Balance Financiero_SFPS'!F75+'Balance Financiero_SFPS'!F83+'Balance Financiero_SFPS'!F91+'Balance Financiero_SFPS'!F99)/$B$9</f>
        <v>0.41380315000000001</v>
      </c>
      <c r="F26" s="61">
        <f>('Balance Financiero_SFPS'!G35+'Balance Financiero_SFPS'!G43+'Balance Financiero_SFPS'!G51+'Balance Financiero_SFPS'!G59+'Balance Financiero_SFPS'!G67+'Balance Financiero_SFPS'!G75+'Balance Financiero_SFPS'!G83+'Balance Financiero_SFPS'!G91+'Balance Financiero_SFPS'!G99)/$B$9</f>
        <v>0.51401303999999992</v>
      </c>
      <c r="G26" s="61">
        <f>('Balance Financiero_SFPS'!H35+'Balance Financiero_SFPS'!H43+'Balance Financiero_SFPS'!H51+'Balance Financiero_SFPS'!H59+'Balance Financiero_SFPS'!H67+'Balance Financiero_SFPS'!H75+'Balance Financiero_SFPS'!H83+'Balance Financiero_SFPS'!H91+'Balance Financiero_SFPS'!H99)/$B$9</f>
        <v>6.466418540000002</v>
      </c>
    </row>
    <row r="27" spans="1:7" x14ac:dyDescent="0.35">
      <c r="A27" s="36" t="s">
        <v>401</v>
      </c>
      <c r="B27" s="61">
        <f>('Balance Financiero_SFPS'!C36+'Balance Financiero_SFPS'!C44+'Balance Financiero_SFPS'!C52+'Balance Financiero_SFPS'!C60+'Balance Financiero_SFPS'!C68+'Balance Financiero_SFPS'!C76+'Balance Financiero_SFPS'!C84+'Balance Financiero_SFPS'!C92+'Balance Financiero_SFPS'!C100)/$B$9</f>
        <v>1.24117067</v>
      </c>
      <c r="C27" s="61">
        <f>('Balance Financiero_SFPS'!D36+'Balance Financiero_SFPS'!D44+'Balance Financiero_SFPS'!D52+'Balance Financiero_SFPS'!D60+'Balance Financiero_SFPS'!D68+'Balance Financiero_SFPS'!D76+'Balance Financiero_SFPS'!D84+'Balance Financiero_SFPS'!D92+'Balance Financiero_SFPS'!D100)/$B$9</f>
        <v>8.7732749999999998E-2</v>
      </c>
      <c r="D27" s="61">
        <f>('Balance Financiero_SFPS'!E36+'Balance Financiero_SFPS'!E44+'Balance Financiero_SFPS'!E52+'Balance Financiero_SFPS'!E60+'Balance Financiero_SFPS'!E68+'Balance Financiero_SFPS'!E76+'Balance Financiero_SFPS'!E84+'Balance Financiero_SFPS'!E92+'Balance Financiero_SFPS'!E100)/$B$9</f>
        <v>0</v>
      </c>
      <c r="E27" s="61">
        <f>('Balance Financiero_SFPS'!F36+'Balance Financiero_SFPS'!F44+'Balance Financiero_SFPS'!F52+'Balance Financiero_SFPS'!F60+'Balance Financiero_SFPS'!F68+'Balance Financiero_SFPS'!F76+'Balance Financiero_SFPS'!F84+'Balance Financiero_SFPS'!F92+'Balance Financiero_SFPS'!F100)/$B$9</f>
        <v>0</v>
      </c>
      <c r="F27" s="61">
        <f>('Balance Financiero_SFPS'!G36+'Balance Financiero_SFPS'!G44+'Balance Financiero_SFPS'!G52+'Balance Financiero_SFPS'!G60+'Balance Financiero_SFPS'!G68+'Balance Financiero_SFPS'!G76+'Balance Financiero_SFPS'!G84+'Balance Financiero_SFPS'!G92+'Balance Financiero_SFPS'!G100)/$B$9</f>
        <v>0.54191948999999995</v>
      </c>
      <c r="G27" s="61">
        <f>('Balance Financiero_SFPS'!H36+'Balance Financiero_SFPS'!H44+'Balance Financiero_SFPS'!H52+'Balance Financiero_SFPS'!H60+'Balance Financiero_SFPS'!H68+'Balance Financiero_SFPS'!H76+'Balance Financiero_SFPS'!H84+'Balance Financiero_SFPS'!H92+'Balance Financiero_SFPS'!H100)/$B$9</f>
        <v>1.87082291</v>
      </c>
    </row>
    <row r="28" spans="1:7" x14ac:dyDescent="0.35">
      <c r="A28" s="36" t="s">
        <v>402</v>
      </c>
      <c r="B28" s="61">
        <f>('Balance Financiero_SFPS'!C37+'Balance Financiero_SFPS'!C45+'Balance Financiero_SFPS'!C53+'Balance Financiero_SFPS'!C61+'Balance Financiero_SFPS'!C69+'Balance Financiero_SFPS'!C77+'Balance Financiero_SFPS'!C85+'Balance Financiero_SFPS'!C93+'Balance Financiero_SFPS'!C101)/$B$9</f>
        <v>312.4900592300001</v>
      </c>
      <c r="C28" s="61">
        <f>('Balance Financiero_SFPS'!D37+'Balance Financiero_SFPS'!D45+'Balance Financiero_SFPS'!D53+'Balance Financiero_SFPS'!D61+'Balance Financiero_SFPS'!D69+'Balance Financiero_SFPS'!D77+'Balance Financiero_SFPS'!D85+'Balance Financiero_SFPS'!D93+'Balance Financiero_SFPS'!D101)/$B$9</f>
        <v>44.056514719999996</v>
      </c>
      <c r="D28" s="61">
        <f>('Balance Financiero_SFPS'!E37+'Balance Financiero_SFPS'!E45+'Balance Financiero_SFPS'!E53+'Balance Financiero_SFPS'!E61+'Balance Financiero_SFPS'!E69+'Balance Financiero_SFPS'!E77+'Balance Financiero_SFPS'!E85+'Balance Financiero_SFPS'!E93+'Balance Financiero_SFPS'!E101)/$B$9</f>
        <v>27.675884519999997</v>
      </c>
      <c r="E28" s="61">
        <f>('Balance Financiero_SFPS'!F37+'Balance Financiero_SFPS'!F45+'Balance Financiero_SFPS'!F53+'Balance Financiero_SFPS'!F61+'Balance Financiero_SFPS'!F69+'Balance Financiero_SFPS'!F77+'Balance Financiero_SFPS'!F85+'Balance Financiero_SFPS'!F93+'Balance Financiero_SFPS'!F101)/$B$9</f>
        <v>4.2715285400000003</v>
      </c>
      <c r="F28" s="61">
        <f>('Balance Financiero_SFPS'!G37+'Balance Financiero_SFPS'!G45+'Balance Financiero_SFPS'!G53+'Balance Financiero_SFPS'!G61+'Balance Financiero_SFPS'!G69+'Balance Financiero_SFPS'!G77+'Balance Financiero_SFPS'!G85+'Balance Financiero_SFPS'!G93+'Balance Financiero_SFPS'!G101)/$B$9</f>
        <v>4.1206676300000007</v>
      </c>
      <c r="G28" s="61">
        <f>('Balance Financiero_SFPS'!H37+'Balance Financiero_SFPS'!H45+'Balance Financiero_SFPS'!H53+'Balance Financiero_SFPS'!H61+'Balance Financiero_SFPS'!H69+'Balance Financiero_SFPS'!H77+'Balance Financiero_SFPS'!H85+'Balance Financiero_SFPS'!H93+'Balance Financiero_SFPS'!H101)/$B$9</f>
        <v>392.61465463999997</v>
      </c>
    </row>
    <row r="29" spans="1:7" x14ac:dyDescent="0.35">
      <c r="A29" s="36" t="s">
        <v>403</v>
      </c>
      <c r="B29" s="61">
        <f>('Balance Financiero_SFPS'!C38+'Balance Financiero_SFPS'!C46+'Balance Financiero_SFPS'!C54+'Balance Financiero_SFPS'!C62+'Balance Financiero_SFPS'!C70+'Balance Financiero_SFPS'!C78+'Balance Financiero_SFPS'!C86+'Balance Financiero_SFPS'!C94+'Balance Financiero_SFPS'!C102)/$B$9</f>
        <v>0</v>
      </c>
      <c r="C29" s="61">
        <f>('Balance Financiero_SFPS'!D38+'Balance Financiero_SFPS'!D46+'Balance Financiero_SFPS'!D54+'Balance Financiero_SFPS'!D62+'Balance Financiero_SFPS'!D70+'Balance Financiero_SFPS'!D78+'Balance Financiero_SFPS'!D86+'Balance Financiero_SFPS'!D94+'Balance Financiero_SFPS'!D102)/$B$9</f>
        <v>0</v>
      </c>
      <c r="D29" s="61">
        <f>('Balance Financiero_SFPS'!E38+'Balance Financiero_SFPS'!E46+'Balance Financiero_SFPS'!E54+'Balance Financiero_SFPS'!E62+'Balance Financiero_SFPS'!E70+'Balance Financiero_SFPS'!E78+'Balance Financiero_SFPS'!E86+'Balance Financiero_SFPS'!E94+'Balance Financiero_SFPS'!E102)/$B$9</f>
        <v>0.13784635000000001</v>
      </c>
      <c r="E29" s="61">
        <f>('Balance Financiero_SFPS'!F38+'Balance Financiero_SFPS'!F46+'Balance Financiero_SFPS'!F54+'Balance Financiero_SFPS'!F62+'Balance Financiero_SFPS'!F70+'Balance Financiero_SFPS'!F78+'Balance Financiero_SFPS'!F86+'Balance Financiero_SFPS'!F94+'Balance Financiero_SFPS'!F102)/$B$9</f>
        <v>2.5022549999999998E-2</v>
      </c>
      <c r="F29" s="61">
        <f>('Balance Financiero_SFPS'!G38+'Balance Financiero_SFPS'!G46+'Balance Financiero_SFPS'!G54+'Balance Financiero_SFPS'!G62+'Balance Financiero_SFPS'!G70+'Balance Financiero_SFPS'!G78+'Balance Financiero_SFPS'!G86+'Balance Financiero_SFPS'!G94+'Balance Financiero_SFPS'!G102)/$B$9</f>
        <v>0.14771561</v>
      </c>
      <c r="G29" s="61">
        <f>('Balance Financiero_SFPS'!H38+'Balance Financiero_SFPS'!H46+'Balance Financiero_SFPS'!H54+'Balance Financiero_SFPS'!H62+'Balance Financiero_SFPS'!H70+'Balance Financiero_SFPS'!H78+'Balance Financiero_SFPS'!H86+'Balance Financiero_SFPS'!H94+'Balance Financiero_SFPS'!H102)/$B$9</f>
        <v>0.31058451000000004</v>
      </c>
    </row>
    <row r="30" spans="1:7" x14ac:dyDescent="0.35">
      <c r="A30" s="36" t="s">
        <v>404</v>
      </c>
      <c r="B30" s="17">
        <f>('Balance Financiero_SFPS'!C103+'Balance Financiero_SFPS'!C104+'Balance Financiero_SFPS'!C105+'Balance Financiero_SFPS'!C106+'Balance Financiero_SFPS'!C107+'Balance Financiero_SFPS'!C108+'Balance Financiero_SFPS'!C109+'Balance Financiero_SFPS'!C110+'Balance Financiero_SFPS'!C111)/$B$9</f>
        <v>9.7652360000000007E-2</v>
      </c>
      <c r="C30" s="17">
        <f>('Balance Financiero_SFPS'!D103+'Balance Financiero_SFPS'!D104+'Balance Financiero_SFPS'!D105+'Balance Financiero_SFPS'!D106+'Balance Financiero_SFPS'!D107+'Balance Financiero_SFPS'!D108+'Balance Financiero_SFPS'!D109+'Balance Financiero_SFPS'!D110+'Balance Financiero_SFPS'!D111)/$B$9</f>
        <v>3.7127550000000002E-2</v>
      </c>
      <c r="D30" s="17">
        <f>('Balance Financiero_SFPS'!E103+'Balance Financiero_SFPS'!E104+'Balance Financiero_SFPS'!E105+'Balance Financiero_SFPS'!E106+'Balance Financiero_SFPS'!E107+'Balance Financiero_SFPS'!E108+'Balance Financiero_SFPS'!E109+'Balance Financiero_SFPS'!E110+'Balance Financiero_SFPS'!E111)/$B$9</f>
        <v>0.31530816000000006</v>
      </c>
      <c r="E30" s="17">
        <f>('Balance Financiero_SFPS'!F103+'Balance Financiero_SFPS'!F104+'Balance Financiero_SFPS'!F105+'Balance Financiero_SFPS'!F106+'Balance Financiero_SFPS'!F107+'Balance Financiero_SFPS'!F108+'Balance Financiero_SFPS'!F109+'Balance Financiero_SFPS'!F110+'Balance Financiero_SFPS'!F111)/$B$9</f>
        <v>0.10793626000000001</v>
      </c>
      <c r="F30" s="17">
        <f>('Balance Financiero_SFPS'!G103+'Balance Financiero_SFPS'!G104+'Balance Financiero_SFPS'!G105+'Balance Financiero_SFPS'!G106+'Balance Financiero_SFPS'!G107+'Balance Financiero_SFPS'!G108+'Balance Financiero_SFPS'!G109+'Balance Financiero_SFPS'!G110+'Balance Financiero_SFPS'!G111)/$B$9</f>
        <v>1.1807999999999999E-3</v>
      </c>
      <c r="G30" s="17">
        <f>('Balance Financiero_SFPS'!H103+'Balance Financiero_SFPS'!H104+'Balance Financiero_SFPS'!H105+'Balance Financiero_SFPS'!H106+'Balance Financiero_SFPS'!H107+'Balance Financiero_SFPS'!H108+'Balance Financiero_SFPS'!H109+'Balance Financiero_SFPS'!H110+'Balance Financiero_SFPS'!H111)/$B$9</f>
        <v>0.55920513000000005</v>
      </c>
    </row>
    <row r="31" spans="1:7" x14ac:dyDescent="0.35">
      <c r="A31" s="97" t="s">
        <v>21</v>
      </c>
      <c r="B31" s="97"/>
      <c r="C31" s="97"/>
      <c r="D31" s="97"/>
      <c r="E31" s="97"/>
      <c r="F31" s="97"/>
      <c r="G31" s="97"/>
    </row>
    <row r="32" spans="1:7" ht="21.75" customHeight="1" x14ac:dyDescent="0.35">
      <c r="A32" s="36" t="s">
        <v>396</v>
      </c>
      <c r="B32" s="59">
        <f>('Balance Financiero_SFPS'!C55+'Balance Financiero_SFPS'!C63+'Balance Financiero_SFPS'!C71+'Balance Financiero_SFPS'!C79+'Balance Financiero_SFPS'!C87+'Balance Financiero_SFPS'!C95)/((B22*1000000))</f>
        <v>2.9274333169551577E-2</v>
      </c>
      <c r="C32" s="59">
        <f>('Balance Financiero_SFPS'!D55+'Balance Financiero_SFPS'!D63+'Balance Financiero_SFPS'!D71+'Balance Financiero_SFPS'!D79+'Balance Financiero_SFPS'!D87+'Balance Financiero_SFPS'!D95)/((C22*1000000))</f>
        <v>0.17805822403297675</v>
      </c>
      <c r="D32" s="59">
        <f>('Balance Financiero_SFPS'!E55+'Balance Financiero_SFPS'!E63+'Balance Financiero_SFPS'!E71+'Balance Financiero_SFPS'!E79+'Balance Financiero_SFPS'!E87+'Balance Financiero_SFPS'!E95)/((D22*1000000))</f>
        <v>0.26233464586640309</v>
      </c>
      <c r="E32" s="59">
        <f>('Balance Financiero_SFPS'!F55+'Balance Financiero_SFPS'!F63+'Balance Financiero_SFPS'!F71+'Balance Financiero_SFPS'!F79+'Balance Financiero_SFPS'!F87+'Balance Financiero_SFPS'!F95)/((E22*1000000))</f>
        <v>0.43753318727888713</v>
      </c>
      <c r="F32" s="59">
        <f>('Balance Financiero_SFPS'!G55+'Balance Financiero_SFPS'!G63+'Balance Financiero_SFPS'!G71+'Balance Financiero_SFPS'!G79+'Balance Financiero_SFPS'!G87+'Balance Financiero_SFPS'!G95)/((F22*1000000))</f>
        <v>9.5407767605691945E-2</v>
      </c>
      <c r="G32" s="59">
        <f>('Balance Financiero_SFPS'!H55+'Balance Financiero_SFPS'!H63+'Balance Financiero_SFPS'!H71+'Balance Financiero_SFPS'!H79+'Balance Financiero_SFPS'!H87+'Balance Financiero_SFPS'!H95)/((G22*1000000))</f>
        <v>4.4657297654684139E-2</v>
      </c>
    </row>
    <row r="33" spans="1:7" ht="21.75" customHeight="1" x14ac:dyDescent="0.35">
      <c r="A33" s="36" t="s">
        <v>397</v>
      </c>
      <c r="B33" s="59">
        <f>('Balance Financiero_SFPS'!C56+'Balance Financiero_SFPS'!C64+'Balance Financiero_SFPS'!C72+'Balance Financiero_SFPS'!C80+'Balance Financiero_SFPS'!C88+'Balance Financiero_SFPS'!C96)/((B23*1000000))</f>
        <v>3.1169814848741088E-2</v>
      </c>
      <c r="C33" s="59">
        <f>('Balance Financiero_SFPS'!D56+'Balance Financiero_SFPS'!D64+'Balance Financiero_SFPS'!D72+'Balance Financiero_SFPS'!D80+'Balance Financiero_SFPS'!D88+'Balance Financiero_SFPS'!D96)/((C23*1000000))</f>
        <v>4.654334788558296E-2</v>
      </c>
      <c r="D33" s="59">
        <f>('Balance Financiero_SFPS'!E56+'Balance Financiero_SFPS'!E64+'Balance Financiero_SFPS'!E72+'Balance Financiero_SFPS'!E80+'Balance Financiero_SFPS'!E88+'Balance Financiero_SFPS'!E96)/((D23*1000000))</f>
        <v>5.7667324195783617E-2</v>
      </c>
      <c r="E33" s="59">
        <f>('Balance Financiero_SFPS'!F56+'Balance Financiero_SFPS'!F64+'Balance Financiero_SFPS'!F72+'Balance Financiero_SFPS'!F80+'Balance Financiero_SFPS'!F88+'Balance Financiero_SFPS'!F96)/((E23*1000000))</f>
        <v>8.8126297391097952E-2</v>
      </c>
      <c r="F33" s="59">
        <f>('Balance Financiero_SFPS'!G56+'Balance Financiero_SFPS'!G64+'Balance Financiero_SFPS'!G72+'Balance Financiero_SFPS'!G80+'Balance Financiero_SFPS'!G88+'Balance Financiero_SFPS'!G96)/((F23*1000000))</f>
        <v>0.11519708190140013</v>
      </c>
      <c r="G33" s="59">
        <f>('Balance Financiero_SFPS'!H56+'Balance Financiero_SFPS'!H64+'Balance Financiero_SFPS'!H72+'Balance Financiero_SFPS'!H80+'Balance Financiero_SFPS'!H88+'Balance Financiero_SFPS'!H96)/((G23*1000000))</f>
        <v>3.803314796777222E-2</v>
      </c>
    </row>
    <row r="34" spans="1:7" ht="21.75" customHeight="1" x14ac:dyDescent="0.35">
      <c r="A34" s="36" t="s">
        <v>398</v>
      </c>
      <c r="B34" s="59">
        <f>('Balance Financiero_SFPS'!C57+'Balance Financiero_SFPS'!C65+'Balance Financiero_SFPS'!C73+'Balance Financiero_SFPS'!C81+'Balance Financiero_SFPS'!C89+'Balance Financiero_SFPS'!C97)/((B24*1000000))</f>
        <v>1.7810979813820932E-2</v>
      </c>
      <c r="C34" s="59">
        <f>('Balance Financiero_SFPS'!D57+'Balance Financiero_SFPS'!D65+'Balance Financiero_SFPS'!D73+'Balance Financiero_SFPS'!D81+'Balance Financiero_SFPS'!D89+'Balance Financiero_SFPS'!D97)/((C24*1000000))</f>
        <v>5.7662541499759599E-2</v>
      </c>
      <c r="D34" s="59">
        <f>('Balance Financiero_SFPS'!E57+'Balance Financiero_SFPS'!E65+'Balance Financiero_SFPS'!E73+'Balance Financiero_SFPS'!E81+'Balance Financiero_SFPS'!E89+'Balance Financiero_SFPS'!E97)/((D24*1000000))</f>
        <v>3.7979918561203842E-2</v>
      </c>
      <c r="E34" s="59">
        <f>('Balance Financiero_SFPS'!F57+'Balance Financiero_SFPS'!F65+'Balance Financiero_SFPS'!F73+'Balance Financiero_SFPS'!F81+'Balance Financiero_SFPS'!F89+'Balance Financiero_SFPS'!F97)/((E24*1000000))</f>
        <v>8.7742407083117535E-2</v>
      </c>
      <c r="F34" s="59">
        <f>('Balance Financiero_SFPS'!G57+'Balance Financiero_SFPS'!G65+'Balance Financiero_SFPS'!G73+'Balance Financiero_SFPS'!G81+'Balance Financiero_SFPS'!G89+'Balance Financiero_SFPS'!G97)/((F24*1000000))</f>
        <v>0.29994371211378656</v>
      </c>
      <c r="G34" s="59">
        <f>('Balance Financiero_SFPS'!H57+'Balance Financiero_SFPS'!H65+'Balance Financiero_SFPS'!H73+'Balance Financiero_SFPS'!H81+'Balance Financiero_SFPS'!H89+'Balance Financiero_SFPS'!H97)/((G24*1000000))</f>
        <v>2.6302329682653721E-2</v>
      </c>
    </row>
    <row r="35" spans="1:7" ht="21.75" customHeight="1" x14ac:dyDescent="0.35">
      <c r="A35" s="36" t="s">
        <v>399</v>
      </c>
      <c r="B35" s="59">
        <f>('Balance Financiero_SFPS'!C58+'Balance Financiero_SFPS'!C66+'Balance Financiero_SFPS'!C74+'Balance Financiero_SFPS'!C82+'Balance Financiero_SFPS'!C90+'Balance Financiero_SFPS'!C98)/((B25*1000000))</f>
        <v>6.6809717906140015E-2</v>
      </c>
      <c r="C35" s="59">
        <f>('Balance Financiero_SFPS'!D58+'Balance Financiero_SFPS'!D66+'Balance Financiero_SFPS'!D74+'Balance Financiero_SFPS'!D82+'Balance Financiero_SFPS'!D90+'Balance Financiero_SFPS'!D98)/((C25*1000000))</f>
        <v>8.0727577723137989E-2</v>
      </c>
      <c r="D35" s="59">
        <f>('Balance Financiero_SFPS'!E58+'Balance Financiero_SFPS'!E66+'Balance Financiero_SFPS'!E74+'Balance Financiero_SFPS'!E82+'Balance Financiero_SFPS'!E90+'Balance Financiero_SFPS'!E98)/((D25*1000000))</f>
        <v>0.10957551798929221</v>
      </c>
      <c r="E35" s="59">
        <f>('Balance Financiero_SFPS'!F58+'Balance Financiero_SFPS'!F66+'Balance Financiero_SFPS'!F74+'Balance Financiero_SFPS'!F82+'Balance Financiero_SFPS'!F90+'Balance Financiero_SFPS'!F98)/((E25*1000000))</f>
        <v>0.13935180605621011</v>
      </c>
      <c r="F35" s="59">
        <f>('Balance Financiero_SFPS'!G58+'Balance Financiero_SFPS'!G66+'Balance Financiero_SFPS'!G74+'Balance Financiero_SFPS'!G82+'Balance Financiero_SFPS'!G90+'Balance Financiero_SFPS'!G98)/((F25*1000000))</f>
        <v>0.18613205706833397</v>
      </c>
      <c r="G35" s="59">
        <f>('Balance Financiero_SFPS'!H58+'Balance Financiero_SFPS'!H66+'Balance Financiero_SFPS'!H74+'Balance Financiero_SFPS'!H82+'Balance Financiero_SFPS'!H90+'Balance Financiero_SFPS'!H98)/((G25*1000000))</f>
        <v>8.2388822527787384E-2</v>
      </c>
    </row>
    <row r="36" spans="1:7" ht="21.75" customHeight="1" x14ac:dyDescent="0.35">
      <c r="A36" s="36" t="s">
        <v>400</v>
      </c>
      <c r="B36" s="59">
        <f>('Balance Financiero_SFPS'!C59+'Balance Financiero_SFPS'!C67+'Balance Financiero_SFPS'!C75+'Balance Financiero_SFPS'!C83+'Balance Financiero_SFPS'!C91+'Balance Financiero_SFPS'!C99)/((B26*1000000))</f>
        <v>0.11169658565100332</v>
      </c>
      <c r="C36" s="59">
        <v>0</v>
      </c>
      <c r="D36" s="59">
        <v>0</v>
      </c>
      <c r="E36" s="59">
        <f>('Balance Financiero_SFPS'!F59+'Balance Financiero_SFPS'!F67+'Balance Financiero_SFPS'!F75+'Balance Financiero_SFPS'!F83+'Balance Financiero_SFPS'!F91+'Balance Financiero_SFPS'!F99)/((E26*1000000))</f>
        <v>0</v>
      </c>
      <c r="F36" s="59">
        <f>('Balance Financiero_SFPS'!G59+'Balance Financiero_SFPS'!G67+'Balance Financiero_SFPS'!G75+'Balance Financiero_SFPS'!G83+'Balance Financiero_SFPS'!G91+'Balance Financiero_SFPS'!G99)/((F26*1000000))</f>
        <v>4.3766788484587869E-3</v>
      </c>
      <c r="G36" s="59">
        <f>('Balance Financiero_SFPS'!H59+'Balance Financiero_SFPS'!H67+'Balance Financiero_SFPS'!H75+'Balance Financiero_SFPS'!H83+'Balance Financiero_SFPS'!H91+'Balance Financiero_SFPS'!H99)/((G26*1000000))</f>
        <v>9.790611697708014E-2</v>
      </c>
    </row>
    <row r="37" spans="1:7" ht="21.75" customHeight="1" x14ac:dyDescent="0.35">
      <c r="A37" s="36" t="s">
        <v>401</v>
      </c>
      <c r="B37" s="59">
        <f>('Balance Financiero_SFPS'!C60+'Balance Financiero_SFPS'!C68+'Balance Financiero_SFPS'!C76+'Balance Financiero_SFPS'!C84+'Balance Financiero_SFPS'!C92+'Balance Financiero_SFPS'!C100)/((B27*1000000))</f>
        <v>0</v>
      </c>
      <c r="C37" s="59">
        <v>0</v>
      </c>
      <c r="D37" s="59">
        <v>0</v>
      </c>
      <c r="E37" s="59">
        <v>0</v>
      </c>
      <c r="F37" s="59">
        <f>('Balance Financiero_SFPS'!G60+'Balance Financiero_SFPS'!G68+'Balance Financiero_SFPS'!G76+'Balance Financiero_SFPS'!G84+'Balance Financiero_SFPS'!G92+'Balance Financiero_SFPS'!G100)/((F27*1000000))</f>
        <v>0.29712531652995172</v>
      </c>
      <c r="G37" s="59">
        <f>('Balance Financiero_SFPS'!H60+'Balance Financiero_SFPS'!H68+'Balance Financiero_SFPS'!H76+'Balance Financiero_SFPS'!H84+'Balance Financiero_SFPS'!H92+'Balance Financiero_SFPS'!H100)/((G27*1000000))</f>
        <v>8.6068007366875796E-2</v>
      </c>
    </row>
    <row r="38" spans="1:7" ht="21.75" customHeight="1" x14ac:dyDescent="0.35">
      <c r="A38" s="36" t="s">
        <v>402</v>
      </c>
      <c r="B38" s="59">
        <f>('Balance Financiero_SFPS'!C61+'Balance Financiero_SFPS'!C69+'Balance Financiero_SFPS'!C77+'Balance Financiero_SFPS'!C85+'Balance Financiero_SFPS'!C93+'Balance Financiero_SFPS'!C101)/((B28*1000000))</f>
        <v>7.4389195154814453E-3</v>
      </c>
      <c r="C38" s="59">
        <f>('Balance Financiero_SFPS'!D61+'Balance Financiero_SFPS'!D69+'Balance Financiero_SFPS'!D77+'Balance Financiero_SFPS'!D85+'Balance Financiero_SFPS'!D93+'Balance Financiero_SFPS'!D101)/((C28*1000000))</f>
        <v>4.8334343139343101E-3</v>
      </c>
      <c r="D38" s="59">
        <f>('Balance Financiero_SFPS'!E61+'Balance Financiero_SFPS'!E69+'Balance Financiero_SFPS'!E77+'Balance Financiero_SFPS'!E85+'Balance Financiero_SFPS'!E93+'Balance Financiero_SFPS'!E101)/((D28*1000000))</f>
        <v>4.3271101927549169E-2</v>
      </c>
      <c r="E38" s="59">
        <f>('Balance Financiero_SFPS'!F61+'Balance Financiero_SFPS'!F69+'Balance Financiero_SFPS'!F77+'Balance Financiero_SFPS'!F85+'Balance Financiero_SFPS'!F93+'Balance Financiero_SFPS'!F101)/((E28*1000000))</f>
        <v>5.238865616943765E-2</v>
      </c>
      <c r="F38" s="59">
        <f>('Balance Financiero_SFPS'!G61+'Balance Financiero_SFPS'!G69+'Balance Financiero_SFPS'!G77+'Balance Financiero_SFPS'!G85+'Balance Financiero_SFPS'!G93+'Balance Financiero_SFPS'!G101)/((F28*1000000))</f>
        <v>9.8396118397930554E-2</v>
      </c>
      <c r="G38" s="59">
        <f>('Balance Financiero_SFPS'!H61+'Balance Financiero_SFPS'!H69+'Balance Financiero_SFPS'!H77+'Balance Financiero_SFPS'!H85+'Balance Financiero_SFPS'!H93+'Balance Financiero_SFPS'!H101)/((G28*1000000))</f>
        <v>1.1116080305259592E-2</v>
      </c>
    </row>
    <row r="39" spans="1:7" ht="21.75" customHeight="1" x14ac:dyDescent="0.35">
      <c r="A39" s="36" t="s">
        <v>403</v>
      </c>
      <c r="B39" s="59">
        <f>('Balance Financiero_SFPS'!C62+'Balance Financiero_SFPS'!C70+'Balance Financiero_SFPS'!C78+'Balance Financiero_SFPS'!C86+'Balance Financiero_SFPS'!C94+'Balance Financiero_SFPS'!C102)/((B28*1000000))</f>
        <v>0</v>
      </c>
      <c r="C39" s="59">
        <f>('Balance Financiero_SFPS'!D62+'Balance Financiero_SFPS'!D70+'Balance Financiero_SFPS'!D78+'Balance Financiero_SFPS'!D86+'Balance Financiero_SFPS'!D94+'Balance Financiero_SFPS'!D102)/((C28*1000000))</f>
        <v>0</v>
      </c>
      <c r="D39" s="59">
        <f>('Balance Financiero_SFPS'!E62+'Balance Financiero_SFPS'!E70+'Balance Financiero_SFPS'!E78+'Balance Financiero_SFPS'!E86+'Balance Financiero_SFPS'!E94+'Balance Financiero_SFPS'!E102)/((D28*1000000))</f>
        <v>0</v>
      </c>
      <c r="E39" s="59">
        <f>('Balance Financiero_SFPS'!F62+'Balance Financiero_SFPS'!F70+'Balance Financiero_SFPS'!F78+'Balance Financiero_SFPS'!F86+'Balance Financiero_SFPS'!F94+'Balance Financiero_SFPS'!F102)/((E28*1000000))</f>
        <v>7.9599140405134684E-5</v>
      </c>
      <c r="F39" s="59">
        <f>('Balance Financiero_SFPS'!G62+'Balance Financiero_SFPS'!G70+'Balance Financiero_SFPS'!G78+'Balance Financiero_SFPS'!G86+'Balance Financiero_SFPS'!G94+'Balance Financiero_SFPS'!G102)/((F28*1000000))</f>
        <v>0</v>
      </c>
      <c r="G39" s="59">
        <f>('Balance Financiero_SFPS'!H62+'Balance Financiero_SFPS'!H70+'Balance Financiero_SFPS'!H78+'Balance Financiero_SFPS'!H86+'Balance Financiero_SFPS'!H94+'Balance Financiero_SFPS'!H102)/((G28*1000000))</f>
        <v>8.6601454118355624E-7</v>
      </c>
    </row>
    <row r="40" spans="1:7" ht="21.75" customHeight="1" x14ac:dyDescent="0.35">
      <c r="A40" s="36" t="s">
        <v>404</v>
      </c>
      <c r="B40" s="59">
        <v>0</v>
      </c>
      <c r="C40" s="59">
        <f>('Balance Financiero_SFPS'!D106+'Balance Financiero_SFPS'!D107+'Balance Financiero_SFPS'!D108+'Balance Financiero_SFPS'!D109+'Balance Financiero_SFPS'!D110+'Balance Financiero_SFPS'!D111)/(C30*1000000)</f>
        <v>4.5451962222123457E-2</v>
      </c>
      <c r="D40" s="59">
        <f>('Balance Financiero_SFPS'!E106+'Balance Financiero_SFPS'!E107+'Balance Financiero_SFPS'!E108+'Balance Financiero_SFPS'!E109+'Balance Financiero_SFPS'!E110+'Balance Financiero_SFPS'!E111)/(D30*1000000)</f>
        <v>0.81443027037422688</v>
      </c>
      <c r="E40" s="59">
        <f>('Balance Financiero_SFPS'!F106+'Balance Financiero_SFPS'!F107+'Balance Financiero_SFPS'!F108+'Balance Financiero_SFPS'!F109+'Balance Financiero_SFPS'!F110+'Balance Financiero_SFPS'!F111)/(E30*1000000)</f>
        <v>4.7914111532120898E-2</v>
      </c>
      <c r="F40" s="59">
        <f>('Balance Financiero_SFPS'!G106+'Balance Financiero_SFPS'!G107+'Balance Financiero_SFPS'!G108+'Balance Financiero_SFPS'!G109+'Balance Financiero_SFPS'!G110+'Balance Financiero_SFPS'!G111)/(F30*1000000)</f>
        <v>0</v>
      </c>
      <c r="G40" s="59">
        <f>('Balance Financiero_SFPS'!H106+'Balance Financiero_SFPS'!H107+'Balance Financiero_SFPS'!H108+'Balance Financiero_SFPS'!H109+'Balance Financiero_SFPS'!H110+'Balance Financiero_SFPS'!H111)/(G30*1000000)</f>
        <v>0.47148297799056316</v>
      </c>
    </row>
    <row r="41" spans="1:7" ht="21.75" customHeight="1" x14ac:dyDescent="0.35">
      <c r="A41" s="36"/>
      <c r="B41" s="19"/>
      <c r="C41" s="19"/>
      <c r="D41" s="19"/>
      <c r="E41" s="19"/>
      <c r="F41" s="19"/>
      <c r="G41" s="19"/>
    </row>
    <row r="42" spans="1:7" x14ac:dyDescent="0.35">
      <c r="A42" s="37" t="s">
        <v>22</v>
      </c>
      <c r="B42" s="60">
        <f t="shared" ref="B42:G42" si="0">SUMPRODUCT(B22:B30,B32:B40)/SUM(B22:B30)</f>
        <v>4.0232726472425491E-2</v>
      </c>
      <c r="C42" s="60">
        <f t="shared" si="0"/>
        <v>6.4375366378269058E-2</v>
      </c>
      <c r="D42" s="60">
        <f t="shared" si="0"/>
        <v>8.4959557893841089E-2</v>
      </c>
      <c r="E42" s="60">
        <f t="shared" si="0"/>
        <v>0.12147983366659414</v>
      </c>
      <c r="F42" s="60">
        <f t="shared" si="0"/>
        <v>0.15907247088736931</v>
      </c>
      <c r="G42" s="60">
        <f t="shared" si="0"/>
        <v>5.3377142583510152E-2</v>
      </c>
    </row>
    <row r="43" spans="1:7" x14ac:dyDescent="0.35">
      <c r="A43" s="36"/>
    </row>
    <row r="44" spans="1:7" x14ac:dyDescent="0.35">
      <c r="A44" s="97" t="s">
        <v>23</v>
      </c>
      <c r="B44" s="97"/>
      <c r="C44" s="97"/>
      <c r="D44" s="97"/>
      <c r="E44" s="97"/>
      <c r="F44" s="97"/>
      <c r="G44" s="97"/>
    </row>
    <row r="45" spans="1:7" x14ac:dyDescent="0.35">
      <c r="A45" s="36" t="s">
        <v>24</v>
      </c>
      <c r="B45" s="59">
        <f>('Balance Financiero_SFPS'!C30-'Balance Financiero_SFPS'!C112)/('Balance Financiero_SFPS'!C160+'Balance Financiero_SFPS'!C162)</f>
        <v>0.87065982312169243</v>
      </c>
      <c r="C45" s="19">
        <f>('Balance Financiero_SFPS'!D30-'Balance Financiero_SFPS'!D112)/('Balance Financiero_SFPS'!D160+'Balance Financiero_SFPS'!D162)</f>
        <v>1.0679909493671922</v>
      </c>
      <c r="D45" s="19">
        <f>('Balance Financiero_SFPS'!E30-'Balance Financiero_SFPS'!E112)/('Balance Financiero_SFPS'!E160+'Balance Financiero_SFPS'!E162)</f>
        <v>1.1462357137213426</v>
      </c>
      <c r="E45" s="19">
        <f>('Balance Financiero_SFPS'!F30-'Balance Financiero_SFPS'!F112)/('Balance Financiero_SFPS'!F160+'Balance Financiero_SFPS'!F162)</f>
        <v>1.1778114567839588</v>
      </c>
      <c r="F45" s="19">
        <f>('Balance Financiero_SFPS'!G30-'Balance Financiero_SFPS'!G112)/('Balance Financiero_SFPS'!G160+'Balance Financiero_SFPS'!G162)</f>
        <v>1.1635699378525817</v>
      </c>
      <c r="G45" s="19">
        <f>('Balance Financiero_SFPS'!H30-'Balance Financiero_SFPS'!H112)/('Balance Financiero_SFPS'!H160+'Balance Financiero_SFPS'!H162)</f>
        <v>0.93451276876729605</v>
      </c>
    </row>
    <row r="46" spans="1:7" x14ac:dyDescent="0.35">
      <c r="A46" s="36"/>
      <c r="B46" s="16"/>
      <c r="C46" s="16"/>
      <c r="D46" s="16"/>
      <c r="E46" s="16"/>
      <c r="F46" s="16"/>
    </row>
    <row r="47" spans="1:7" x14ac:dyDescent="0.35">
      <c r="A47" s="97" t="s">
        <v>81</v>
      </c>
      <c r="B47" s="97"/>
      <c r="C47" s="97"/>
      <c r="D47" s="97"/>
      <c r="E47" s="97"/>
      <c r="F47" s="97"/>
      <c r="G47" s="97"/>
    </row>
    <row r="48" spans="1:7" ht="25.5" customHeight="1" x14ac:dyDescent="0.35">
      <c r="A48" s="36" t="s">
        <v>25</v>
      </c>
      <c r="B48" s="59">
        <f>'Balance Financiero_SFPS'!C12/('Balance Financiero_SFPS'!C160+'Balance Financiero_SFPS'!C161+'Balance Financiero_SFPS'!C163:C163+'Balance Financiero_SFPS'!C164)</f>
        <v>0.26109732318242818</v>
      </c>
      <c r="C48" s="19">
        <f>'Balance Financiero_SFPS'!D12/('Balance Financiero_SFPS'!D160+'Balance Financiero_SFPS'!D161+'Balance Financiero_SFPS'!D163:D163+'Balance Financiero_SFPS'!D164)</f>
        <v>0.21604834982934962</v>
      </c>
      <c r="D48" s="19">
        <f>'Balance Financiero_SFPS'!E12/('Balance Financiero_SFPS'!E160+'Balance Financiero_SFPS'!E161+'Balance Financiero_SFPS'!E163:E163+'Balance Financiero_SFPS'!E164)</f>
        <v>0.22845497695642203</v>
      </c>
      <c r="E48" s="19">
        <f>'Balance Financiero_SFPS'!F12/('Balance Financiero_SFPS'!F160+'Balance Financiero_SFPS'!F161+'Balance Financiero_SFPS'!F163:F163+'Balance Financiero_SFPS'!F164)</f>
        <v>0.26623645163776033</v>
      </c>
      <c r="F48" s="19">
        <f>'Balance Financiero_SFPS'!G12/('Balance Financiero_SFPS'!G160+'Balance Financiero_SFPS'!G161+'Balance Financiero_SFPS'!G163:G163+'Balance Financiero_SFPS'!G164)</f>
        <v>0.28186292214758085</v>
      </c>
      <c r="G48" s="19">
        <f>'Balance Financiero_SFPS'!H12/('Balance Financiero_SFPS'!H160+'Balance Financiero_SFPS'!H161+'Balance Financiero_SFPS'!H163:H163+'Balance Financiero_SFPS'!H164)</f>
        <v>0.25244094353317953</v>
      </c>
    </row>
    <row r="49" spans="1:7" x14ac:dyDescent="0.35">
      <c r="A49" s="36"/>
      <c r="B49" s="16"/>
      <c r="C49" s="16"/>
      <c r="D49" s="16"/>
      <c r="E49" s="16"/>
      <c r="F49" s="16"/>
    </row>
    <row r="50" spans="1:7" x14ac:dyDescent="0.35">
      <c r="A50" s="97" t="s">
        <v>26</v>
      </c>
      <c r="B50" s="97"/>
      <c r="C50" s="97"/>
      <c r="D50" s="97"/>
      <c r="E50" s="97"/>
      <c r="F50" s="97"/>
      <c r="G50" s="97"/>
    </row>
    <row r="51" spans="1:7" x14ac:dyDescent="0.35">
      <c r="A51" s="36" t="s">
        <v>27</v>
      </c>
      <c r="B51" s="59">
        <f>(SUM('Balance Financiero_SFPS'!C55:C102)+SUM('Balance Financiero_SFPS'!C106:C111))/'Balance Financiero_SFPS'!C214</f>
        <v>0.16128706732959641</v>
      </c>
      <c r="C51" s="19">
        <f>(SUM('Balance Financiero_SFPS'!D55:D102)+SUM('Balance Financiero_SFPS'!D106:D111))/'Balance Financiero_SFPS'!D214</f>
        <v>0.333220061920938</v>
      </c>
      <c r="D51" s="19">
        <f>(SUM('Balance Financiero_SFPS'!E55:E102)+SUM('Balance Financiero_SFPS'!E106:E111))/'Balance Financiero_SFPS'!E214</f>
        <v>0.36728172537585058</v>
      </c>
      <c r="E51" s="19">
        <f>(SUM('Balance Financiero_SFPS'!F55:F102)+SUM('Balance Financiero_SFPS'!F106:F111))/'Balance Financiero_SFPS'!F214</f>
        <v>0.47105445963771686</v>
      </c>
      <c r="F51" s="19">
        <f>(SUM('Balance Financiero_SFPS'!G55:G102)+SUM('Balance Financiero_SFPS'!G106:G111))/'Balance Financiero_SFPS'!G214</f>
        <v>0.47203179217897573</v>
      </c>
      <c r="G51" s="19">
        <f>(SUM('Balance Financiero_SFPS'!H55:H102)+SUM('Balance Financiero_SFPS'!H106:H111))/'Balance Financiero_SFPS'!H214</f>
        <v>0.22293788114380439</v>
      </c>
    </row>
    <row r="52" spans="1:7" x14ac:dyDescent="0.35">
      <c r="A52" s="36"/>
      <c r="B52" s="16"/>
      <c r="C52" s="16"/>
      <c r="D52" s="16"/>
      <c r="E52" s="16"/>
      <c r="F52" s="16"/>
    </row>
    <row r="53" spans="1:7" x14ac:dyDescent="0.35">
      <c r="A53" s="36"/>
      <c r="B53" s="16"/>
      <c r="C53" s="16"/>
      <c r="D53" s="16"/>
      <c r="E53" s="16"/>
      <c r="F53" s="16"/>
    </row>
  </sheetData>
  <mergeCells count="6">
    <mergeCell ref="A50:G50"/>
    <mergeCell ref="A13:G13"/>
    <mergeCell ref="A21:G21"/>
    <mergeCell ref="A31:G31"/>
    <mergeCell ref="A44:G44"/>
    <mergeCell ref="A47:G47"/>
  </mergeCells>
  <hyperlinks>
    <hyperlink ref="A1" location="ÍNDICE!A1" display="Menú Principal"/>
  </hyperlink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Índice</vt:lpstr>
      <vt:lpstr>Introducción</vt:lpstr>
      <vt:lpstr>Balance Financiero_SFPS</vt:lpstr>
      <vt:lpstr>Indicadores Financieros</vt:lpstr>
      <vt:lpstr>'Indicadores Financieros'!Área_de_impresión</vt:lpstr>
      <vt:lpstr>'Indicadores Financieros'!Títulos_a_imprimir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Cordova Sebastián</dc:creator>
  <cp:lastModifiedBy>Garcia Sonia Karina</cp:lastModifiedBy>
  <cp:lastPrinted>2014-05-28T21:33:50Z</cp:lastPrinted>
  <dcterms:created xsi:type="dcterms:W3CDTF">2014-05-28T19:17:43Z</dcterms:created>
  <dcterms:modified xsi:type="dcterms:W3CDTF">2018-05-11T18:57:53Z</dcterms:modified>
</cp:coreProperties>
</file>